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10140" activeTab="11"/>
  </bookViews>
  <sheets>
    <sheet name="подсобка" sheetId="1" r:id="rId1"/>
    <sheet name="1ТК" sheetId="2" r:id="rId2"/>
    <sheet name="2ТК" sheetId="3" r:id="rId3"/>
    <sheet name="3ТК" sheetId="4" r:id="rId4"/>
    <sheet name="4ТК" sheetId="5" r:id="rId5"/>
    <sheet name="5ТК" sheetId="6" r:id="rId6"/>
    <sheet name="6ТК" sheetId="7" r:id="rId7"/>
    <sheet name="Лист1" sheetId="8" r:id="rId8"/>
    <sheet name="7ТК" sheetId="9" r:id="rId9"/>
    <sheet name="8ТК" sheetId="10" r:id="rId10"/>
    <sheet name="9ТК" sheetId="11" r:id="rId11"/>
    <sheet name="10ТК" sheetId="12" r:id="rId12"/>
    <sheet name="1" sheetId="13" r:id="rId13"/>
    <sheet name="2" sheetId="14" r:id="rId14"/>
    <sheet name="3" sheetId="15" r:id="rId15"/>
    <sheet name="4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" sheetId="22" r:id="rId22"/>
  </sheets>
  <externalReferences>
    <externalReference r:id="rId25"/>
    <externalReference r:id="rId26"/>
  </externalReferences>
  <definedNames>
    <definedName name="_xlnm.Print_Titles" localSheetId="0">'подсобка'!$2:$2</definedName>
    <definedName name="_xlnm.Print_Area" localSheetId="12">'1'!$A$1:$N$75</definedName>
    <definedName name="_xlnm.Print_Area" localSheetId="21">'10'!$A$1:$N$84</definedName>
    <definedName name="_xlnm.Print_Area" localSheetId="13">'2'!$A$1:$N$71</definedName>
    <definedName name="_xlnm.Print_Area" localSheetId="14">'3'!$A$1:$N$73</definedName>
    <definedName name="_xlnm.Print_Area" localSheetId="15">'4'!$A$1:$N$79</definedName>
    <definedName name="_xlnm.Print_Area" localSheetId="16">'5'!$A$1:$N$78</definedName>
    <definedName name="_xlnm.Print_Area" localSheetId="17">'6'!$A$1:$N$73</definedName>
    <definedName name="_xlnm.Print_Area" localSheetId="18">'7'!$A$1:$N$72</definedName>
    <definedName name="_xlnm.Print_Area" localSheetId="8">'7ТК'!$A$1:$N$66</definedName>
    <definedName name="_xlnm.Print_Area" localSheetId="19">'8'!$A$1:$N$66</definedName>
    <definedName name="_xlnm.Print_Area" localSheetId="20">'9'!$A$1:$N$76</definedName>
    <definedName name="_xlnm.Print_Area" localSheetId="10">'9ТК'!$A$1:$N$58</definedName>
  </definedNames>
  <calcPr fullCalcOnLoad="1"/>
</workbook>
</file>

<file path=xl/sharedStrings.xml><?xml version="1.0" encoding="utf-8"?>
<sst xmlns="http://schemas.openxmlformats.org/spreadsheetml/2006/main" count="2075" uniqueCount="384">
  <si>
    <t>Пищевые  вещества (г)</t>
  </si>
  <si>
    <t>Ккал</t>
  </si>
  <si>
    <t>Белки</t>
  </si>
  <si>
    <t>Жиры</t>
  </si>
  <si>
    <t>Углеводы</t>
  </si>
  <si>
    <t>Завтрак</t>
  </si>
  <si>
    <t>Кофейный напиток на сгущенном молоке</t>
  </si>
  <si>
    <t>200/40</t>
  </si>
  <si>
    <t>Батон с маслом сливочным</t>
  </si>
  <si>
    <t>40/5</t>
  </si>
  <si>
    <t>Итого</t>
  </si>
  <si>
    <t>2-ой завтрак: СОК</t>
  </si>
  <si>
    <t>Обед</t>
  </si>
  <si>
    <t>200/30</t>
  </si>
  <si>
    <t>Картофельное пюре со сливочным маслом</t>
  </si>
  <si>
    <t>Компот из сухофруктов с сахаром</t>
  </si>
  <si>
    <t>200/13</t>
  </si>
  <si>
    <t>Хлеб пшеничный</t>
  </si>
  <si>
    <t>Хлеб ржаной</t>
  </si>
  <si>
    <t>Полдник</t>
  </si>
  <si>
    <t>60/20</t>
  </si>
  <si>
    <t>Молоко</t>
  </si>
  <si>
    <t>Ужин</t>
  </si>
  <si>
    <t>Чай с сахаром</t>
  </si>
  <si>
    <t>Батон</t>
  </si>
  <si>
    <t>Итого за день</t>
  </si>
  <si>
    <t xml:space="preserve">Продукты </t>
  </si>
  <si>
    <t xml:space="preserve">Б </t>
  </si>
  <si>
    <t xml:space="preserve">Ж </t>
  </si>
  <si>
    <t xml:space="preserve">У </t>
  </si>
  <si>
    <t xml:space="preserve">Ca </t>
  </si>
  <si>
    <t xml:space="preserve">Mg </t>
  </si>
  <si>
    <t xml:space="preserve">P </t>
  </si>
  <si>
    <t xml:space="preserve">Fe </t>
  </si>
  <si>
    <t xml:space="preserve">A </t>
  </si>
  <si>
    <t xml:space="preserve">B1 </t>
  </si>
  <si>
    <t xml:space="preserve">C </t>
  </si>
  <si>
    <t xml:space="preserve">Эн. ценность </t>
  </si>
  <si>
    <t xml:space="preserve">Масло сливочное </t>
  </si>
  <si>
    <t xml:space="preserve">Масло крестьянское </t>
  </si>
  <si>
    <t xml:space="preserve">Масло растительное </t>
  </si>
  <si>
    <t xml:space="preserve">Абрикосовый сок </t>
  </si>
  <si>
    <t xml:space="preserve">Апельсиновый сок </t>
  </si>
  <si>
    <t xml:space="preserve">Виноградный сок </t>
  </si>
  <si>
    <t xml:space="preserve">Вишневый сок </t>
  </si>
  <si>
    <t xml:space="preserve">Гранатовый сок </t>
  </si>
  <si>
    <t xml:space="preserve">Персиковый сок </t>
  </si>
  <si>
    <t>Яблочный сок</t>
  </si>
  <si>
    <t xml:space="preserve">Варенье сливовое </t>
  </si>
  <si>
    <t xml:space="preserve">Варенье яблочное </t>
  </si>
  <si>
    <t xml:space="preserve">Повидло абрикосовое </t>
  </si>
  <si>
    <t xml:space="preserve">Повидло яблочное </t>
  </si>
  <si>
    <t xml:space="preserve">Сахар </t>
  </si>
  <si>
    <t xml:space="preserve">&lt;&lt; </t>
  </si>
  <si>
    <t xml:space="preserve">Шоколад молочный </t>
  </si>
  <si>
    <t xml:space="preserve">Какао-порошок </t>
  </si>
  <si>
    <t xml:space="preserve">Печенье сахарное </t>
  </si>
  <si>
    <t xml:space="preserve">Печенье сдобное </t>
  </si>
  <si>
    <t xml:space="preserve">Вафли фруктовые </t>
  </si>
  <si>
    <t xml:space="preserve">Икра баклажанная </t>
  </si>
  <si>
    <t xml:space="preserve">Икра кабачковая </t>
  </si>
  <si>
    <t xml:space="preserve">Томат-пюре </t>
  </si>
  <si>
    <t xml:space="preserve">Мука пшеничная, в.с </t>
  </si>
  <si>
    <t xml:space="preserve">Мука пшеничная, I с </t>
  </si>
  <si>
    <t xml:space="preserve">Крупа: манная </t>
  </si>
  <si>
    <t xml:space="preserve">Гречневая (ядрица) </t>
  </si>
  <si>
    <t xml:space="preserve">Рисовая </t>
  </si>
  <si>
    <t xml:space="preserve">Пшено </t>
  </si>
  <si>
    <t xml:space="preserve">Овсяная (геркулес) </t>
  </si>
  <si>
    <t xml:space="preserve">Перловая </t>
  </si>
  <si>
    <t xml:space="preserve">Ячневая </t>
  </si>
  <si>
    <t xml:space="preserve">Горох лущеный </t>
  </si>
  <si>
    <t xml:space="preserve">Фасоль </t>
  </si>
  <si>
    <t xml:space="preserve">Макаронные из-я </t>
  </si>
  <si>
    <t xml:space="preserve">Хлеб ржаной </t>
  </si>
  <si>
    <t xml:space="preserve">Хлеб рж-пшеничн. </t>
  </si>
  <si>
    <t xml:space="preserve">Хлеб пшен. из муки 2 сорта </t>
  </si>
  <si>
    <t xml:space="preserve">Хлеб пшен. из муки 1 сорта </t>
  </si>
  <si>
    <t xml:space="preserve">Хлеб пшен. из муки вс. сорта </t>
  </si>
  <si>
    <t xml:space="preserve">Батон простой </t>
  </si>
  <si>
    <t xml:space="preserve">Батон нарезной </t>
  </si>
  <si>
    <t xml:space="preserve">Сдоба обыкновенная </t>
  </si>
  <si>
    <t xml:space="preserve">Молоко пастеризованное </t>
  </si>
  <si>
    <t xml:space="preserve">Молоко обезжиренное </t>
  </si>
  <si>
    <t xml:space="preserve">Молоко сгущенное </t>
  </si>
  <si>
    <t xml:space="preserve">Молоко сгущенное с сах. </t>
  </si>
  <si>
    <t xml:space="preserve">Творог жирный </t>
  </si>
  <si>
    <t xml:space="preserve">Творог полужирный </t>
  </si>
  <si>
    <t xml:space="preserve">Творог нежирный </t>
  </si>
  <si>
    <t xml:space="preserve">Сырки детские </t>
  </si>
  <si>
    <t xml:space="preserve">Кефир жирный </t>
  </si>
  <si>
    <t xml:space="preserve">Кефир нежирный </t>
  </si>
  <si>
    <t xml:space="preserve">Ряженка 6% </t>
  </si>
  <si>
    <t xml:space="preserve">Сыр голландский </t>
  </si>
  <si>
    <t xml:space="preserve">Сыр литовский </t>
  </si>
  <si>
    <t xml:space="preserve">Сыр российский </t>
  </si>
  <si>
    <t xml:space="preserve">Сыр швейцарский </t>
  </si>
  <si>
    <t xml:space="preserve">Говядина </t>
  </si>
  <si>
    <t xml:space="preserve">Телятина </t>
  </si>
  <si>
    <t xml:space="preserve">Печенка говяжья </t>
  </si>
  <si>
    <t xml:space="preserve">Сосиски молочные </t>
  </si>
  <si>
    <t xml:space="preserve">Сосиски русские </t>
  </si>
  <si>
    <t xml:space="preserve">Тушенка говяжья </t>
  </si>
  <si>
    <t xml:space="preserve">Куры I кат </t>
  </si>
  <si>
    <t xml:space="preserve">Яйца куриные </t>
  </si>
  <si>
    <t xml:space="preserve">Горбуша </t>
  </si>
  <si>
    <t xml:space="preserve">Минтай </t>
  </si>
  <si>
    <t xml:space="preserve">Сельдь атлантическая </t>
  </si>
  <si>
    <t xml:space="preserve">Горбуша натур. конс. </t>
  </si>
  <si>
    <t xml:space="preserve">Горошек зеленый </t>
  </si>
  <si>
    <t xml:space="preserve">Капуста белок. </t>
  </si>
  <si>
    <t xml:space="preserve">Картофель </t>
  </si>
  <si>
    <t xml:space="preserve">Лук зеленый </t>
  </si>
  <si>
    <t xml:space="preserve">Лук репчатый </t>
  </si>
  <si>
    <t xml:space="preserve">Морковь </t>
  </si>
  <si>
    <t xml:space="preserve">Огурцы </t>
  </si>
  <si>
    <t xml:space="preserve">Перец сладкий </t>
  </si>
  <si>
    <t xml:space="preserve">Салат </t>
  </si>
  <si>
    <t xml:space="preserve">Свекла </t>
  </si>
  <si>
    <t xml:space="preserve">Помидоры </t>
  </si>
  <si>
    <t xml:space="preserve">Чеснок </t>
  </si>
  <si>
    <t xml:space="preserve">Томат </t>
  </si>
  <si>
    <t xml:space="preserve">Арбуз </t>
  </si>
  <si>
    <t xml:space="preserve">Абрикосы </t>
  </si>
  <si>
    <t xml:space="preserve">Апельсины </t>
  </si>
  <si>
    <t xml:space="preserve">Вишня </t>
  </si>
  <si>
    <t xml:space="preserve">Груши </t>
  </si>
  <si>
    <t xml:space="preserve">Лимоны </t>
  </si>
  <si>
    <t xml:space="preserve">Яблоки </t>
  </si>
  <si>
    <t>Прием пищи, наименование  блюда</t>
  </si>
  <si>
    <t>Масса порции</t>
  </si>
  <si>
    <t>Суп вермишелевый на курином бульоне</t>
  </si>
  <si>
    <t>Фрукты</t>
  </si>
  <si>
    <t>Подсобная таблица</t>
  </si>
  <si>
    <t>Витамины (мг)</t>
  </si>
  <si>
    <t>Е</t>
  </si>
  <si>
    <t>Минеральные вещества (мг)</t>
  </si>
  <si>
    <t>Какао на молоке с сахаром</t>
  </si>
  <si>
    <t>Батон со сливочным маслом, сыром</t>
  </si>
  <si>
    <t>40/5/10</t>
  </si>
  <si>
    <t>Вафли</t>
  </si>
  <si>
    <t>Лимонный напиток с сахаром</t>
  </si>
  <si>
    <t>Рыба тушеная</t>
  </si>
  <si>
    <t>200/13/5</t>
  </si>
  <si>
    <t>Второй  день</t>
  </si>
  <si>
    <t>Каша пшенная молочная со сливочным маслом, сахаром</t>
  </si>
  <si>
    <t>Кофейный напиток на молоке с сахаром</t>
  </si>
  <si>
    <t>Салат из свежей капусты, моркови с растительным маслом</t>
  </si>
  <si>
    <t>Томатный соус</t>
  </si>
  <si>
    <t>Печенье</t>
  </si>
  <si>
    <t>Кефир с сахаром</t>
  </si>
  <si>
    <t>200/5</t>
  </si>
  <si>
    <t>Чай с сахаром, лимоном</t>
  </si>
  <si>
    <t>Творожная запеканка с изюмом и сладким соусом</t>
  </si>
  <si>
    <t>120/7/20</t>
  </si>
  <si>
    <t>200/10/30</t>
  </si>
  <si>
    <t>70/20</t>
  </si>
  <si>
    <t>Суп молочный вермишелевый с маслом сливочным, сахаром</t>
  </si>
  <si>
    <t>60/3</t>
  </si>
  <si>
    <t>40/20</t>
  </si>
  <si>
    <t xml:space="preserve">Итого </t>
  </si>
  <si>
    <t>50/3</t>
  </si>
  <si>
    <t>Рассольник со сметаной на мясокостном бульоне</t>
  </si>
  <si>
    <t>200/70</t>
  </si>
  <si>
    <t>Рогалик с повидлом</t>
  </si>
  <si>
    <t>Макароны со сливочным маслом</t>
  </si>
  <si>
    <t>Суп гречневый молочный со сливочным маслом и сахаром</t>
  </si>
  <si>
    <t>Батон со сливочным маслом</t>
  </si>
  <si>
    <t>Борщ со сметаной на мясокостном бульоне</t>
  </si>
  <si>
    <t>Ряженка</t>
  </si>
  <si>
    <t>Сельдь</t>
  </si>
  <si>
    <t>Батон с повидлом</t>
  </si>
  <si>
    <t>Чай с молоком, сахаром</t>
  </si>
  <si>
    <t>Салат «Витаминный» (капуста, свежие яблоки, морковь) с растительным маслом</t>
  </si>
  <si>
    <t>Булочка по-домашнему с изюмом</t>
  </si>
  <si>
    <t>60/5</t>
  </si>
  <si>
    <t>Щи из свежей капусты со сметаной на мясокостном бульоне</t>
  </si>
  <si>
    <t>Печень под белым соусом</t>
  </si>
  <si>
    <t>Пшеничка со сливочным маслом</t>
  </si>
  <si>
    <t>Каша манная молочная со сливочным маслом, сахаром</t>
  </si>
  <si>
    <t>Салат «румяные щечки» (свежие капуста, свекла с растительным маслом)</t>
  </si>
  <si>
    <t>Блины со сливочным маслом и сахаром</t>
  </si>
  <si>
    <t>90/10</t>
  </si>
  <si>
    <t>Картофельная запеканка с мясом</t>
  </si>
  <si>
    <t>Салат «Солнышко» (морковь, картофель, зеленый горошек) с растительным маслом</t>
  </si>
  <si>
    <t>Ежики из кур в томатной подливе</t>
  </si>
  <si>
    <t>Вареники с картофелем, сливочным маслом</t>
  </si>
  <si>
    <t>120/8</t>
  </si>
  <si>
    <t>Суп «Польский» с зеленым горошком на мясокостном бульоне</t>
  </si>
  <si>
    <t>200/25/30</t>
  </si>
  <si>
    <t>Яйцо в гнезде из мяса говядины</t>
  </si>
  <si>
    <t>Гренки с сыром</t>
  </si>
  <si>
    <t>100/10</t>
  </si>
  <si>
    <t>Яйцо</t>
  </si>
  <si>
    <t>60</t>
  </si>
  <si>
    <t>Масло слив.</t>
  </si>
  <si>
    <t>2</t>
  </si>
  <si>
    <t>Мука</t>
  </si>
  <si>
    <t>Масло растит.</t>
  </si>
  <si>
    <t>Сгущённое молоко</t>
  </si>
  <si>
    <t>Масло сливочное</t>
  </si>
  <si>
    <t>Капуста свежая</t>
  </si>
  <si>
    <t>Яблоки свежие</t>
  </si>
  <si>
    <t>Морковь свежая</t>
  </si>
  <si>
    <t>Сахар</t>
  </si>
  <si>
    <t>Вермишель</t>
  </si>
  <si>
    <t>Картофель</t>
  </si>
  <si>
    <t>Лук</t>
  </si>
  <si>
    <t>Морковь</t>
  </si>
  <si>
    <t>Куриный бульон</t>
  </si>
  <si>
    <t>Горох</t>
  </si>
  <si>
    <t>Сухофрукты</t>
  </si>
  <si>
    <t>10</t>
  </si>
  <si>
    <t>30</t>
  </si>
  <si>
    <t>Дрожжи</t>
  </si>
  <si>
    <t>Изюм</t>
  </si>
  <si>
    <t>Чай</t>
  </si>
  <si>
    <t>Лимон</t>
  </si>
  <si>
    <t>Пшеничная крупа</t>
  </si>
  <si>
    <t>Какао</t>
  </si>
  <si>
    <t>Сыр</t>
  </si>
  <si>
    <t>Капуста</t>
  </si>
  <si>
    <t>Томат-паста</t>
  </si>
  <si>
    <t>Сметана</t>
  </si>
  <si>
    <t>Картофель
(весна)</t>
  </si>
  <si>
    <t>Кости</t>
  </si>
  <si>
    <t>Повидло</t>
  </si>
  <si>
    <t>Рыба тушёная</t>
  </si>
  <si>
    <t>Рыба
(с головой)</t>
  </si>
  <si>
    <t>8</t>
  </si>
  <si>
    <t>Печень говяжья</t>
  </si>
  <si>
    <t>Лук-репка</t>
  </si>
  <si>
    <t xml:space="preserve">Сметана 20% </t>
  </si>
  <si>
    <t>Манка</t>
  </si>
  <si>
    <t>Кофе</t>
  </si>
  <si>
    <t>Свёкла</t>
  </si>
  <si>
    <t>Куры</t>
  </si>
  <si>
    <t>Хлеб пшеничный (на гренки)</t>
  </si>
  <si>
    <t>3</t>
  </si>
  <si>
    <t>7</t>
  </si>
  <si>
    <t>Суп гороховый с гренками на курином бульоне</t>
  </si>
  <si>
    <t>Макароны</t>
  </si>
  <si>
    <t>Кефир</t>
  </si>
  <si>
    <t>Творог</t>
  </si>
  <si>
    <t>Масло растительное</t>
  </si>
  <si>
    <t>Сладкий соус 
(сгущёное молоко)</t>
  </si>
  <si>
    <t>Сухари или мука</t>
  </si>
  <si>
    <t>Рис</t>
  </si>
  <si>
    <t>Какао-порошок</t>
  </si>
  <si>
    <t>Лук репчатый</t>
  </si>
  <si>
    <t>Свекольник со сметаной на мясокостном бульоне</t>
  </si>
  <si>
    <t>Мясной бульон</t>
  </si>
  <si>
    <t>Гуляш из мяса говядины</t>
  </si>
  <si>
    <t>Мясо</t>
  </si>
  <si>
    <t>Гречка</t>
  </si>
  <si>
    <t>5</t>
  </si>
  <si>
    <t>20</t>
  </si>
  <si>
    <t>Сахар (в соус + в тесто)</t>
  </si>
  <si>
    <t>Томат</t>
  </si>
  <si>
    <t>Чеснок</t>
  </si>
  <si>
    <t>Свекольная икра (лук, свекла, томатная паста) на растительном масле</t>
  </si>
  <si>
    <t>Лимоны</t>
  </si>
  <si>
    <t>Молоко сгущённое</t>
  </si>
  <si>
    <t>Соус сметанный</t>
  </si>
  <si>
    <t>40</t>
  </si>
  <si>
    <t>50</t>
  </si>
  <si>
    <t>6</t>
  </si>
  <si>
    <t>Зелёный горошек</t>
  </si>
  <si>
    <t>1</t>
  </si>
  <si>
    <t>100</t>
  </si>
  <si>
    <t>4</t>
  </si>
  <si>
    <t>Напиток из шиповника с сахаром</t>
  </si>
  <si>
    <t>Шиповник</t>
  </si>
  <si>
    <t>Сухари</t>
  </si>
  <si>
    <t>Перловка</t>
  </si>
  <si>
    <t>Огурцы</t>
  </si>
  <si>
    <t>Пшеничка</t>
  </si>
  <si>
    <r>
      <t xml:space="preserve">День: </t>
    </r>
    <r>
      <rPr>
        <i/>
        <sz val="22"/>
        <rFont val="Times New Roman"/>
        <family val="1"/>
      </rPr>
      <t>ПОНЕДЕЛЬНИК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</si>
  <si>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Курага</t>
  </si>
  <si>
    <t>Плов фруктовый со сливочным маслом, изюмом, курагой</t>
  </si>
  <si>
    <r>
      <t xml:space="preserve">День: </t>
    </r>
    <r>
      <rPr>
        <i/>
        <sz val="22"/>
        <rFont val="Times New Roman"/>
        <family val="1"/>
      </rPr>
      <t>ВТОРНИК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</si>
  <si>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r>
      <t xml:space="preserve">День: </t>
    </r>
    <r>
      <rPr>
        <i/>
        <sz val="22"/>
        <rFont val="Times New Roman"/>
        <family val="1"/>
      </rPr>
      <t>СРЕДА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</si>
  <si>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Котлеты куриные</t>
  </si>
  <si>
    <r>
      <t xml:space="preserve">День: </t>
    </r>
    <r>
      <rPr>
        <i/>
        <sz val="22"/>
        <rFont val="Times New Roman"/>
        <family val="1"/>
      </rPr>
      <t>ЧЕТВЕРГ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</si>
  <si>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r>
      <t xml:space="preserve">День: </t>
    </r>
    <r>
      <rPr>
        <i/>
        <sz val="22"/>
        <rFont val="Times New Roman"/>
        <family val="1"/>
      </rPr>
      <t>ПЯТНИЦА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Первая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</si>
  <si>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r>
      <t xml:space="preserve">День: </t>
    </r>
    <r>
      <rPr>
        <i/>
        <sz val="22"/>
        <rFont val="Times New Roman"/>
        <family val="1"/>
      </rPr>
      <t>ПОНЕДЕЛЬНИК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</si>
  <si>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Салат луковый с растительным маслом</t>
  </si>
  <si>
    <r>
      <t xml:space="preserve">День: </t>
    </r>
    <r>
      <rPr>
        <i/>
        <sz val="22"/>
        <rFont val="Times New Roman"/>
        <family val="1"/>
      </rPr>
      <t>ВТОРНИК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</si>
  <si>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Каша геркулесовая молочная со сливочным маслом, сахаром</t>
  </si>
  <si>
    <t>Геркулес</t>
  </si>
  <si>
    <r>
      <t xml:space="preserve">День: СРЕДА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</si>
  <si>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r>
      <t xml:space="preserve">День: </t>
    </r>
    <r>
      <rPr>
        <i/>
        <sz val="22"/>
        <rFont val="Times New Roman"/>
        <family val="1"/>
      </rPr>
      <t>ЧЕТВЕРГ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</si>
  <si>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Пряник</t>
  </si>
  <si>
    <r>
      <t xml:space="preserve">День: </t>
    </r>
    <r>
      <rPr>
        <i/>
        <sz val="22"/>
        <rFont val="Times New Roman"/>
        <family val="1"/>
      </rPr>
      <t>ПЯТНИЦА</t>
    </r>
    <r>
      <rPr>
        <b/>
        <sz val="22"/>
        <rFont val="Times New Roman"/>
        <family val="1"/>
      </rPr>
      <t xml:space="preserve">
Неделя: </t>
    </r>
    <r>
      <rPr>
        <i/>
        <sz val="22"/>
        <rFont val="Times New Roman"/>
        <family val="1"/>
      </rPr>
      <t>Вторая</t>
    </r>
    <r>
      <rPr>
        <b/>
        <sz val="22"/>
        <rFont val="Times New Roman"/>
        <family val="1"/>
      </rPr>
      <t xml:space="preserve">
Сезон: </t>
    </r>
    <r>
      <rPr>
        <i/>
        <sz val="22"/>
        <rFont val="Times New Roman"/>
        <family val="1"/>
      </rPr>
      <t>Весенне-зимний</t>
    </r>
    <r>
      <rPr>
        <b/>
        <sz val="22"/>
        <rFont val="Times New Roman"/>
        <family val="1"/>
      </rPr>
      <t xml:space="preserve">
Возрастная категория: </t>
    </r>
    <r>
      <rPr>
        <i/>
        <sz val="22"/>
        <rFont val="Times New Roman"/>
        <family val="1"/>
      </rPr>
      <t>с 3 лет до 7 лет</t>
    </r>
  </si>
  <si>
    <t>70</t>
  </si>
  <si>
    <t>Крупа пшенная</t>
  </si>
  <si>
    <t>50/2</t>
  </si>
  <si>
    <t>Суп вермишелевый на мясокостном бульоне</t>
  </si>
  <si>
    <t>Мясокостный бульон</t>
  </si>
  <si>
    <t>Гороховое пюре со сл. маслом</t>
  </si>
  <si>
    <t>200/6/5</t>
  </si>
  <si>
    <t>200/10/5</t>
  </si>
  <si>
    <t>200/10</t>
  </si>
  <si>
    <t>180/8</t>
  </si>
  <si>
    <t>200/5/5</t>
  </si>
  <si>
    <t>Макароны со сливочным маслом, сыром</t>
  </si>
  <si>
    <t>180/8/10</t>
  </si>
  <si>
    <t>Каша пшеничная молочная со сл. маслом, сахаром</t>
  </si>
  <si>
    <t>150/8</t>
  </si>
  <si>
    <t>Цикорий</t>
  </si>
  <si>
    <t>Каша пшённая молочная со сливочным маслом, сахаром</t>
  </si>
  <si>
    <t>Крупа пшённая</t>
  </si>
  <si>
    <t>Вареники ленивые с творогом</t>
  </si>
  <si>
    <t>200/120</t>
  </si>
  <si>
    <t>Мука пшеничная</t>
  </si>
  <si>
    <t>Каша пшённая с маслом сливочным, сахаром</t>
  </si>
  <si>
    <t>Жаркое  мясное по-домашнему</t>
  </si>
  <si>
    <t>220/70</t>
  </si>
  <si>
    <t>Мясо-мякоть</t>
  </si>
  <si>
    <t>Томатная паста</t>
  </si>
  <si>
    <t>Яблоки</t>
  </si>
  <si>
    <t>Шарлотка</t>
  </si>
  <si>
    <t>Напиток из цикория на сгущенном молоке</t>
  </si>
  <si>
    <t>Напиток из цикория</t>
  </si>
  <si>
    <t>Капуста тушеная с мясом</t>
  </si>
  <si>
    <t>Голубцы любительские (ленивые) мясные</t>
  </si>
  <si>
    <t>Рагу овощное с мясом</t>
  </si>
  <si>
    <t>в среднем в день-</t>
  </si>
  <si>
    <t>200/5/8/8</t>
  </si>
  <si>
    <t>Суп картофельный с клецками на мясном бульоне</t>
  </si>
  <si>
    <t>100/20</t>
  </si>
  <si>
    <t>30/5</t>
  </si>
  <si>
    <t>220</t>
  </si>
  <si>
    <t>180/70</t>
  </si>
  <si>
    <t>Сырники с изюмом</t>
  </si>
  <si>
    <t>Сухари панировочные</t>
  </si>
  <si>
    <t>Зразы с гречкой</t>
  </si>
  <si>
    <t>Меню разработано по нормативам СанПиН 2.4.1.2660-10
Расчёт калорийности продуктов взят из таблиц А.А.Покровского 1972 г.</t>
  </si>
  <si>
    <t>Горбуша</t>
  </si>
  <si>
    <t>Сладкий соус</t>
  </si>
  <si>
    <t>41.318</t>
  </si>
  <si>
    <t>45.027</t>
  </si>
  <si>
    <t>203.05</t>
  </si>
  <si>
    <t>1479.98</t>
  </si>
  <si>
    <t>0.8917</t>
  </si>
  <si>
    <t>41.96</t>
  </si>
  <si>
    <t>0.2866</t>
  </si>
  <si>
    <t>17.244</t>
  </si>
  <si>
    <t>571.44</t>
  </si>
  <si>
    <t>215.11</t>
  </si>
  <si>
    <t>936.87</t>
  </si>
  <si>
    <t>13.057</t>
  </si>
  <si>
    <t>итого за день</t>
  </si>
  <si>
    <t>Котлета рыбная</t>
  </si>
  <si>
    <t>рыба</t>
  </si>
  <si>
    <t>хлеб</t>
  </si>
  <si>
    <t>лук</t>
  </si>
  <si>
    <t>масло растит.</t>
  </si>
  <si>
    <t>молоко</t>
  </si>
  <si>
    <t>Суп молочный рисовыйс маслом сливочным, сахаром</t>
  </si>
  <si>
    <t>рисовая крупа</t>
  </si>
  <si>
    <t>итого</t>
  </si>
  <si>
    <t>0.03</t>
  </si>
  <si>
    <t>0.045</t>
  </si>
  <si>
    <t>32.5</t>
  </si>
  <si>
    <t>0.021</t>
  </si>
  <si>
    <t>0.042</t>
  </si>
  <si>
    <t xml:space="preserve">сливочное масло </t>
  </si>
  <si>
    <t>сахар</t>
  </si>
  <si>
    <t>кукуруза</t>
  </si>
  <si>
    <t xml:space="preserve">Каша молочная кукурузная со сливочным маслом ,сахаром      </t>
  </si>
  <si>
    <t>кефир</t>
  </si>
  <si>
    <t>хлеб пшеничный с сыром</t>
  </si>
  <si>
    <t>кефир с сахаром</t>
  </si>
  <si>
    <t>яйцо отварное</t>
  </si>
  <si>
    <t>1 шт.</t>
  </si>
  <si>
    <t>180/5</t>
  </si>
  <si>
    <t>горбуша</t>
  </si>
  <si>
    <t>9,84</t>
  </si>
  <si>
    <t>0.05</t>
  </si>
  <si>
    <t>30/20</t>
  </si>
  <si>
    <t xml:space="preserve">хлеб пшеничный </t>
  </si>
  <si>
    <t>сыр"российский"</t>
  </si>
  <si>
    <t>50.55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</si>
</sst>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" xfId="0" applyFont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00FF"/>
        </patternFill>
      </fill>
      <border/>
    </dxf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9525</xdr:rowOff>
    </xdr:from>
    <xdr:to>
      <xdr:col>27</xdr:col>
      <xdr:colOff>0</xdr:colOff>
      <xdr:row>1</xdr:row>
      <xdr:rowOff>523875</xdr:rowOff>
    </xdr:to>
    <xdr:sp>
      <xdr:nvSpPr>
        <xdr:cNvPr id="1" name="AutoShape 1"/>
        <xdr:cNvSpPr>
          <a:spLocks/>
        </xdr:cNvSpPr>
      </xdr:nvSpPr>
      <xdr:spPr>
        <a:xfrm>
          <a:off x="14192250" y="342900"/>
          <a:ext cx="0" cy="514350"/>
        </a:xfrm>
        <a:prstGeom prst="wedgeRoundRectCallout">
          <a:avLst>
            <a:gd name="adj1" fmla="val -50000"/>
            <a:gd name="adj2" fmla="val 8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Реальное</a:t>
          </a:r>
        </a:p>
      </xdr:txBody>
    </xdr:sp>
    <xdr:clientData/>
  </xdr:twoCellAnchor>
  <xdr:twoCellAnchor>
    <xdr:from>
      <xdr:col>26</xdr:col>
      <xdr:colOff>19050</xdr:colOff>
      <xdr:row>1</xdr:row>
      <xdr:rowOff>57150</xdr:rowOff>
    </xdr:from>
    <xdr:to>
      <xdr:col>28</xdr:col>
      <xdr:colOff>266700</xdr:colOff>
      <xdr:row>1</xdr:row>
      <xdr:rowOff>571500</xdr:rowOff>
    </xdr:to>
    <xdr:sp>
      <xdr:nvSpPr>
        <xdr:cNvPr id="2" name="AutoShape 2"/>
        <xdr:cNvSpPr>
          <a:spLocks/>
        </xdr:cNvSpPr>
      </xdr:nvSpPr>
      <xdr:spPr>
        <a:xfrm>
          <a:off x="13525500" y="390525"/>
          <a:ext cx="933450" cy="514350"/>
        </a:xfrm>
        <a:prstGeom prst="wedgeRoundRectCallout">
          <a:avLst>
            <a:gd name="adj1" fmla="val -50000"/>
            <a:gd name="adj2" fmla="val 81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Реальное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4;&#1072;&#1103;%20&#1076;&#1077;&#1089;&#1103;&#1090;&#1080;&#1076;&#1085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0;&#1086;&#1088;&#1072;&#1103;%20&#1076;&#1077;&#1089;&#1103;&#1090;&#1080;&#1076;&#1085;&#1077;&#1074;&#1082;&#1072;%20&#1051;&#1045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бка"/>
      <sheetName val="1ТК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мучные"/>
      <sheetName val="молочные"/>
      <sheetName val="мясные"/>
      <sheetName val="морепродукты"/>
      <sheetName val="овощи"/>
      <sheetName val="фрукты"/>
      <sheetName val="другие"/>
    </sheetNames>
    <sheetDataSet>
      <sheetData sheetId="0">
        <row r="40">
          <cell r="C40">
            <v>82.5</v>
          </cell>
          <cell r="D40">
            <v>0.9</v>
          </cell>
          <cell r="E40">
            <v>748</v>
          </cell>
          <cell r="F40">
            <v>0</v>
          </cell>
          <cell r="G40">
            <v>0</v>
          </cell>
          <cell r="H40">
            <v>0.5</v>
          </cell>
          <cell r="I40">
            <v>2.2</v>
          </cell>
          <cell r="J40">
            <v>22</v>
          </cell>
          <cell r="K40">
            <v>3</v>
          </cell>
          <cell r="L40">
            <v>19</v>
          </cell>
          <cell r="M40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бка"/>
      <sheetName val="1-Л"/>
      <sheetName val="2-Л"/>
      <sheetName val="3-Л"/>
      <sheetName val="4-Л"/>
      <sheetName val="5-Л"/>
      <sheetName val="6-Л"/>
      <sheetName val="7-Л"/>
      <sheetName val="8-Л"/>
      <sheetName val="9-Л"/>
      <sheetName val="10-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>
        <row r="47">
          <cell r="B47">
            <v>2.8</v>
          </cell>
          <cell r="C47">
            <v>3.2</v>
          </cell>
          <cell r="D47">
            <v>4.7</v>
          </cell>
          <cell r="E47">
            <v>58</v>
          </cell>
          <cell r="F47">
            <v>0.03</v>
          </cell>
          <cell r="G47">
            <v>1</v>
          </cell>
          <cell r="H47">
            <v>0.02</v>
          </cell>
          <cell r="I47">
            <v>0.3</v>
          </cell>
          <cell r="J47">
            <v>121</v>
          </cell>
          <cell r="K47">
            <v>14</v>
          </cell>
          <cell r="L47">
            <v>91</v>
          </cell>
          <cell r="M4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Z113"/>
  <sheetViews>
    <sheetView workbookViewId="0" topLeftCell="A2">
      <pane ySplit="1" topLeftCell="BM15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30.375" style="12" customWidth="1"/>
    <col min="2" max="13" width="5.875" style="12" customWidth="1"/>
    <col min="14" max="14" width="5.875" style="40" customWidth="1"/>
    <col min="15" max="26" width="5.875" style="12" customWidth="1"/>
    <col min="28" max="28" width="0" style="0" hidden="1" customWidth="1"/>
  </cols>
  <sheetData>
    <row r="1" spans="1:26" ht="26.25">
      <c r="A1" s="65" t="s">
        <v>133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7"/>
      <c r="Z1" s="37"/>
    </row>
    <row r="2" spans="1:26" ht="60">
      <c r="A2" s="11" t="s">
        <v>26</v>
      </c>
      <c r="B2" s="13" t="s">
        <v>27</v>
      </c>
      <c r="C2" s="13" t="s">
        <v>28</v>
      </c>
      <c r="D2" s="13" t="s">
        <v>29</v>
      </c>
      <c r="E2" s="13" t="s">
        <v>37</v>
      </c>
      <c r="F2" s="13" t="s">
        <v>35</v>
      </c>
      <c r="G2" s="13" t="s">
        <v>36</v>
      </c>
      <c r="H2" s="13" t="s">
        <v>34</v>
      </c>
      <c r="I2" s="13" t="s">
        <v>135</v>
      </c>
      <c r="J2" s="13" t="s">
        <v>30</v>
      </c>
      <c r="K2" s="13" t="s">
        <v>31</v>
      </c>
      <c r="L2" s="13" t="s">
        <v>32</v>
      </c>
      <c r="M2" s="13" t="s">
        <v>33</v>
      </c>
      <c r="N2" s="38"/>
      <c r="O2" s="13" t="s">
        <v>27</v>
      </c>
      <c r="P2" s="13" t="s">
        <v>28</v>
      </c>
      <c r="Q2" s="13" t="s">
        <v>29</v>
      </c>
      <c r="R2" s="13" t="s">
        <v>37</v>
      </c>
      <c r="S2" s="13" t="s">
        <v>35</v>
      </c>
      <c r="T2" s="13" t="s">
        <v>36</v>
      </c>
      <c r="U2" s="13" t="s">
        <v>34</v>
      </c>
      <c r="V2" s="13" t="s">
        <v>135</v>
      </c>
      <c r="W2" s="13" t="s">
        <v>30</v>
      </c>
      <c r="X2" s="13" t="s">
        <v>31</v>
      </c>
      <c r="Y2" s="13" t="s">
        <v>32</v>
      </c>
      <c r="Z2" s="13" t="s">
        <v>33</v>
      </c>
    </row>
    <row r="3" spans="1:26" s="10" customFormat="1" ht="14.25">
      <c r="A3" s="14" t="s">
        <v>41</v>
      </c>
      <c r="B3" s="9">
        <v>0.5</v>
      </c>
      <c r="C3" s="9">
        <v>0</v>
      </c>
      <c r="D3" s="9">
        <v>14</v>
      </c>
      <c r="E3" s="9">
        <v>356</v>
      </c>
      <c r="F3" s="9">
        <v>0.02</v>
      </c>
      <c r="G3" s="9">
        <v>4</v>
      </c>
      <c r="H3" s="9">
        <v>0</v>
      </c>
      <c r="I3" s="9"/>
      <c r="J3" s="9">
        <v>3</v>
      </c>
      <c r="K3" s="9">
        <v>0</v>
      </c>
      <c r="L3" s="9">
        <v>18</v>
      </c>
      <c r="M3" s="9">
        <v>0.2</v>
      </c>
      <c r="N3" s="39"/>
      <c r="O3" s="9">
        <v>0.5</v>
      </c>
      <c r="P3" s="9">
        <v>0</v>
      </c>
      <c r="Q3" s="9">
        <v>14</v>
      </c>
      <c r="R3" s="42">
        <v>356</v>
      </c>
      <c r="S3" s="9">
        <v>0.02</v>
      </c>
      <c r="T3" s="9">
        <v>4</v>
      </c>
      <c r="U3" s="9">
        <v>0</v>
      </c>
      <c r="V3" s="9"/>
      <c r="W3" s="9">
        <v>3</v>
      </c>
      <c r="X3" s="9">
        <v>0</v>
      </c>
      <c r="Y3" s="9">
        <v>18</v>
      </c>
      <c r="Z3" s="9">
        <v>0.2</v>
      </c>
    </row>
    <row r="4" spans="1:26" s="10" customFormat="1" ht="14.25">
      <c r="A4" s="14" t="s">
        <v>123</v>
      </c>
      <c r="B4" s="9">
        <v>0.9</v>
      </c>
      <c r="C4" s="9">
        <v>0</v>
      </c>
      <c r="D4" s="9">
        <v>10.5</v>
      </c>
      <c r="E4" s="9">
        <v>46</v>
      </c>
      <c r="F4" s="9">
        <v>0.03</v>
      </c>
      <c r="G4" s="9">
        <v>10</v>
      </c>
      <c r="H4" s="9">
        <v>0</v>
      </c>
      <c r="I4" s="9">
        <v>0.4</v>
      </c>
      <c r="J4" s="9">
        <v>28</v>
      </c>
      <c r="K4" s="9">
        <v>19</v>
      </c>
      <c r="L4" s="9">
        <v>26</v>
      </c>
      <c r="M4" s="9">
        <v>2.1</v>
      </c>
      <c r="N4" s="39"/>
      <c r="O4" s="9">
        <v>0.9</v>
      </c>
      <c r="P4" s="9">
        <v>0</v>
      </c>
      <c r="Q4" s="9">
        <v>10.5</v>
      </c>
      <c r="R4" s="42">
        <v>46</v>
      </c>
      <c r="S4" s="9">
        <v>0.03</v>
      </c>
      <c r="T4" s="9">
        <v>10</v>
      </c>
      <c r="U4" s="9">
        <v>0</v>
      </c>
      <c r="V4" s="9">
        <v>0.4</v>
      </c>
      <c r="W4" s="9">
        <v>28</v>
      </c>
      <c r="X4" s="9">
        <v>19</v>
      </c>
      <c r="Y4" s="9">
        <v>26</v>
      </c>
      <c r="Z4" s="9">
        <v>2.1</v>
      </c>
    </row>
    <row r="5" spans="1:26" s="10" customFormat="1" ht="14.25">
      <c r="A5" s="14" t="s">
        <v>42</v>
      </c>
      <c r="B5" s="9">
        <v>0.7</v>
      </c>
      <c r="C5" s="9">
        <v>0</v>
      </c>
      <c r="D5" s="9">
        <v>13.3</v>
      </c>
      <c r="E5" s="9">
        <v>55</v>
      </c>
      <c r="F5" s="9">
        <v>0.04</v>
      </c>
      <c r="G5" s="9">
        <v>40</v>
      </c>
      <c r="H5" s="9">
        <v>0</v>
      </c>
      <c r="I5" s="9"/>
      <c r="J5" s="9">
        <v>18</v>
      </c>
      <c r="K5" s="9">
        <v>0</v>
      </c>
      <c r="L5" s="9">
        <v>13</v>
      </c>
      <c r="M5" s="9">
        <v>0.3</v>
      </c>
      <c r="N5" s="39"/>
      <c r="O5" s="9">
        <v>0.7</v>
      </c>
      <c r="P5" s="9">
        <v>0</v>
      </c>
      <c r="Q5" s="9">
        <v>13.3</v>
      </c>
      <c r="R5" s="42">
        <v>55</v>
      </c>
      <c r="S5" s="9">
        <v>0.04</v>
      </c>
      <c r="T5" s="9">
        <v>40</v>
      </c>
      <c r="U5" s="9">
        <v>0</v>
      </c>
      <c r="V5" s="9"/>
      <c r="W5" s="9">
        <v>18</v>
      </c>
      <c r="X5" s="9">
        <v>0</v>
      </c>
      <c r="Y5" s="9">
        <v>13</v>
      </c>
      <c r="Z5" s="9">
        <v>0.3</v>
      </c>
    </row>
    <row r="6" spans="1:26" s="10" customFormat="1" ht="14.25">
      <c r="A6" s="14" t="s">
        <v>124</v>
      </c>
      <c r="B6" s="9">
        <v>0.9</v>
      </c>
      <c r="C6" s="9">
        <v>0</v>
      </c>
      <c r="D6" s="35">
        <v>5.2</v>
      </c>
      <c r="E6" s="9">
        <v>38</v>
      </c>
      <c r="F6" s="9">
        <v>0.04</v>
      </c>
      <c r="G6" s="9">
        <v>60</v>
      </c>
      <c r="H6" s="9">
        <v>0</v>
      </c>
      <c r="I6" s="9">
        <v>0.4</v>
      </c>
      <c r="J6" s="9">
        <v>34</v>
      </c>
      <c r="K6" s="9">
        <v>13</v>
      </c>
      <c r="L6" s="9">
        <v>23</v>
      </c>
      <c r="M6" s="9">
        <v>0.3</v>
      </c>
      <c r="N6" s="39"/>
      <c r="O6" s="9">
        <v>0.9</v>
      </c>
      <c r="P6" s="9">
        <v>0</v>
      </c>
      <c r="Q6" s="9">
        <v>8.4</v>
      </c>
      <c r="R6" s="42">
        <v>38</v>
      </c>
      <c r="S6" s="9">
        <v>0.04</v>
      </c>
      <c r="T6" s="9">
        <v>60</v>
      </c>
      <c r="U6" s="9">
        <v>0</v>
      </c>
      <c r="V6" s="9">
        <v>0.4</v>
      </c>
      <c r="W6" s="9">
        <v>34</v>
      </c>
      <c r="X6" s="9">
        <v>13</v>
      </c>
      <c r="Y6" s="9">
        <v>23</v>
      </c>
      <c r="Z6" s="9">
        <v>0.3</v>
      </c>
    </row>
    <row r="7" spans="1:26" s="10" customFormat="1" ht="14.25">
      <c r="A7" s="14" t="s">
        <v>122</v>
      </c>
      <c r="B7" s="9">
        <v>0.7</v>
      </c>
      <c r="C7" s="9">
        <v>0</v>
      </c>
      <c r="D7" s="9">
        <v>9.2</v>
      </c>
      <c r="E7" s="9">
        <v>38</v>
      </c>
      <c r="F7" s="9">
        <v>0.04</v>
      </c>
      <c r="G7" s="9">
        <v>7</v>
      </c>
      <c r="H7" s="9">
        <v>0</v>
      </c>
      <c r="I7" s="9">
        <v>0.4</v>
      </c>
      <c r="J7" s="9">
        <v>14</v>
      </c>
      <c r="K7" s="9">
        <v>224</v>
      </c>
      <c r="L7" s="9">
        <v>7</v>
      </c>
      <c r="M7" s="9">
        <v>1</v>
      </c>
      <c r="N7" s="39"/>
      <c r="O7" s="9">
        <v>0.7</v>
      </c>
      <c r="P7" s="9">
        <v>0</v>
      </c>
      <c r="Q7" s="9">
        <v>9.2</v>
      </c>
      <c r="R7" s="42">
        <v>38</v>
      </c>
      <c r="S7" s="9">
        <v>0.04</v>
      </c>
      <c r="T7" s="9">
        <v>7</v>
      </c>
      <c r="U7" s="9">
        <v>0</v>
      </c>
      <c r="V7" s="9">
        <v>0.4</v>
      </c>
      <c r="W7" s="9">
        <v>14</v>
      </c>
      <c r="X7" s="9">
        <v>224</v>
      </c>
      <c r="Y7" s="9">
        <v>7</v>
      </c>
      <c r="Z7" s="9">
        <v>1</v>
      </c>
    </row>
    <row r="8" spans="1:26" s="10" customFormat="1" ht="14.25">
      <c r="A8" s="14" t="s">
        <v>80</v>
      </c>
      <c r="B8" s="9">
        <v>7.4</v>
      </c>
      <c r="C8" s="9">
        <v>2.9</v>
      </c>
      <c r="D8" s="9">
        <v>51.4</v>
      </c>
      <c r="E8" s="9">
        <v>250</v>
      </c>
      <c r="F8" s="9">
        <v>0.15</v>
      </c>
      <c r="G8" s="9">
        <v>0</v>
      </c>
      <c r="H8" s="9">
        <v>0</v>
      </c>
      <c r="I8" s="9"/>
      <c r="J8" s="9">
        <v>25</v>
      </c>
      <c r="K8" s="9">
        <v>33</v>
      </c>
      <c r="L8" s="9">
        <v>82</v>
      </c>
      <c r="M8" s="9">
        <v>1.5</v>
      </c>
      <c r="N8" s="39"/>
      <c r="O8" s="9">
        <v>7.4</v>
      </c>
      <c r="P8" s="9">
        <v>2.9</v>
      </c>
      <c r="Q8" s="9">
        <v>51.4</v>
      </c>
      <c r="R8" s="42">
        <v>250</v>
      </c>
      <c r="S8" s="9">
        <v>0.15</v>
      </c>
      <c r="T8" s="9">
        <v>0</v>
      </c>
      <c r="U8" s="9">
        <v>0</v>
      </c>
      <c r="V8" s="9"/>
      <c r="W8" s="9">
        <v>25</v>
      </c>
      <c r="X8" s="9">
        <v>33</v>
      </c>
      <c r="Y8" s="9">
        <v>82</v>
      </c>
      <c r="Z8" s="9">
        <v>1.5</v>
      </c>
    </row>
    <row r="9" spans="1:26" s="10" customFormat="1" ht="14.25">
      <c r="A9" s="14" t="s">
        <v>79</v>
      </c>
      <c r="B9" s="35">
        <v>4.7</v>
      </c>
      <c r="C9" s="9">
        <v>1</v>
      </c>
      <c r="D9" s="35">
        <v>32.5</v>
      </c>
      <c r="E9" s="35">
        <v>190</v>
      </c>
      <c r="F9" s="35">
        <v>0.11</v>
      </c>
      <c r="G9" s="9">
        <v>0</v>
      </c>
      <c r="H9" s="9">
        <v>0</v>
      </c>
      <c r="I9" s="9"/>
      <c r="J9" s="9">
        <v>25</v>
      </c>
      <c r="K9" s="9">
        <v>35</v>
      </c>
      <c r="L9" s="9">
        <v>86</v>
      </c>
      <c r="M9" s="9">
        <v>1.6</v>
      </c>
      <c r="N9" s="39"/>
      <c r="O9" s="9">
        <v>7.9</v>
      </c>
      <c r="P9" s="9">
        <v>1</v>
      </c>
      <c r="Q9" s="9">
        <v>51.9</v>
      </c>
      <c r="R9" s="42">
        <v>236</v>
      </c>
      <c r="S9" s="9">
        <v>0.16</v>
      </c>
      <c r="T9" s="9">
        <v>0</v>
      </c>
      <c r="U9" s="9">
        <v>0</v>
      </c>
      <c r="V9" s="9"/>
      <c r="W9" s="9">
        <v>25</v>
      </c>
      <c r="X9" s="9">
        <v>35</v>
      </c>
      <c r="Y9" s="9">
        <v>86</v>
      </c>
      <c r="Z9" s="9">
        <v>1.6</v>
      </c>
    </row>
    <row r="10" spans="1:26" s="10" customFormat="1" ht="14.25">
      <c r="A10" s="14" t="s">
        <v>48</v>
      </c>
      <c r="B10" s="9">
        <v>0.4</v>
      </c>
      <c r="C10" s="9">
        <v>0</v>
      </c>
      <c r="D10" s="9">
        <v>74.6</v>
      </c>
      <c r="E10" s="9">
        <v>283</v>
      </c>
      <c r="F10" s="9">
        <v>0</v>
      </c>
      <c r="G10" s="9">
        <v>3</v>
      </c>
      <c r="H10" s="9">
        <v>0</v>
      </c>
      <c r="I10" s="9"/>
      <c r="J10" s="9">
        <v>15</v>
      </c>
      <c r="K10" s="9">
        <v>9</v>
      </c>
      <c r="L10" s="9">
        <v>14</v>
      </c>
      <c r="M10" s="9">
        <v>1.1</v>
      </c>
      <c r="N10" s="39"/>
      <c r="O10" s="9">
        <v>0.4</v>
      </c>
      <c r="P10" s="9">
        <v>0</v>
      </c>
      <c r="Q10" s="9">
        <v>74.6</v>
      </c>
      <c r="R10" s="42">
        <v>283</v>
      </c>
      <c r="S10" s="9">
        <v>0</v>
      </c>
      <c r="T10" s="9">
        <v>3</v>
      </c>
      <c r="U10" s="9">
        <v>0</v>
      </c>
      <c r="V10" s="9"/>
      <c r="W10" s="9">
        <v>15</v>
      </c>
      <c r="X10" s="9">
        <v>9</v>
      </c>
      <c r="Y10" s="9">
        <v>14</v>
      </c>
      <c r="Z10" s="9">
        <v>1.1</v>
      </c>
    </row>
    <row r="11" spans="1:26" s="10" customFormat="1" ht="14.25">
      <c r="A11" s="14" t="s">
        <v>49</v>
      </c>
      <c r="B11" s="9">
        <v>0.4</v>
      </c>
      <c r="C11" s="9">
        <v>0</v>
      </c>
      <c r="D11" s="9">
        <v>68.7</v>
      </c>
      <c r="E11" s="9">
        <v>260</v>
      </c>
      <c r="F11" s="9">
        <v>0</v>
      </c>
      <c r="G11" s="9">
        <v>1.4</v>
      </c>
      <c r="H11" s="9">
        <v>0</v>
      </c>
      <c r="I11" s="9"/>
      <c r="J11" s="9">
        <v>11</v>
      </c>
      <c r="K11" s="9">
        <v>5</v>
      </c>
      <c r="L11" s="9">
        <v>7</v>
      </c>
      <c r="M11" s="9">
        <v>1.3</v>
      </c>
      <c r="N11" s="39"/>
      <c r="O11" s="9">
        <v>0.4</v>
      </c>
      <c r="P11" s="9">
        <v>0</v>
      </c>
      <c r="Q11" s="9">
        <v>68.7</v>
      </c>
      <c r="R11" s="42">
        <v>260</v>
      </c>
      <c r="S11" s="9">
        <v>0</v>
      </c>
      <c r="T11" s="9">
        <v>1.4</v>
      </c>
      <c r="U11" s="9">
        <v>0</v>
      </c>
      <c r="V11" s="9"/>
      <c r="W11" s="9">
        <v>11</v>
      </c>
      <c r="X11" s="9">
        <v>5</v>
      </c>
      <c r="Y11" s="9">
        <v>7</v>
      </c>
      <c r="Z11" s="9">
        <v>1.3</v>
      </c>
    </row>
    <row r="12" spans="1:26" s="10" customFormat="1" ht="14.25">
      <c r="A12" s="14" t="s">
        <v>58</v>
      </c>
      <c r="B12" s="9">
        <v>3.2</v>
      </c>
      <c r="C12" s="9">
        <v>2.8</v>
      </c>
      <c r="D12" s="35">
        <v>50.1</v>
      </c>
      <c r="E12" s="35">
        <v>165</v>
      </c>
      <c r="F12" s="9">
        <v>0.04</v>
      </c>
      <c r="G12" s="9">
        <v>0</v>
      </c>
      <c r="H12" s="9">
        <v>0</v>
      </c>
      <c r="I12" s="9"/>
      <c r="J12" s="9">
        <v>10</v>
      </c>
      <c r="K12" s="9">
        <v>2</v>
      </c>
      <c r="L12" s="9">
        <v>33</v>
      </c>
      <c r="M12" s="9">
        <v>0.6</v>
      </c>
      <c r="N12" s="39"/>
      <c r="O12" s="9">
        <v>3.2</v>
      </c>
      <c r="P12" s="9">
        <v>2.8</v>
      </c>
      <c r="Q12" s="9">
        <v>80.1</v>
      </c>
      <c r="R12" s="42">
        <v>342</v>
      </c>
      <c r="S12" s="9">
        <v>0.04</v>
      </c>
      <c r="T12" s="9">
        <v>0</v>
      </c>
      <c r="U12" s="9">
        <v>0</v>
      </c>
      <c r="V12" s="9"/>
      <c r="W12" s="9">
        <v>10</v>
      </c>
      <c r="X12" s="9">
        <v>2</v>
      </c>
      <c r="Y12" s="9">
        <v>33</v>
      </c>
      <c r="Z12" s="9">
        <v>0.6</v>
      </c>
    </row>
    <row r="13" spans="1:26" s="10" customFormat="1" ht="14.25">
      <c r="A13" s="14" t="s">
        <v>43</v>
      </c>
      <c r="B13" s="9">
        <v>0.3</v>
      </c>
      <c r="C13" s="9">
        <v>0</v>
      </c>
      <c r="D13" s="9">
        <v>18.5</v>
      </c>
      <c r="E13" s="9">
        <v>72</v>
      </c>
      <c r="F13" s="9">
        <v>0.02</v>
      </c>
      <c r="G13" s="9">
        <v>0</v>
      </c>
      <c r="H13" s="9">
        <v>0</v>
      </c>
      <c r="I13" s="9"/>
      <c r="J13" s="9">
        <v>19</v>
      </c>
      <c r="K13" s="9">
        <v>16</v>
      </c>
      <c r="L13" s="9">
        <v>20</v>
      </c>
      <c r="M13" s="9">
        <v>0.3</v>
      </c>
      <c r="N13" s="39"/>
      <c r="O13" s="9">
        <v>0.3</v>
      </c>
      <c r="P13" s="9">
        <v>0</v>
      </c>
      <c r="Q13" s="9">
        <v>18.5</v>
      </c>
      <c r="R13" s="42">
        <v>72</v>
      </c>
      <c r="S13" s="9">
        <v>0.02</v>
      </c>
      <c r="T13" s="9">
        <v>0</v>
      </c>
      <c r="U13" s="9">
        <v>0</v>
      </c>
      <c r="V13" s="9"/>
      <c r="W13" s="9">
        <v>19</v>
      </c>
      <c r="X13" s="9">
        <v>16</v>
      </c>
      <c r="Y13" s="9">
        <v>20</v>
      </c>
      <c r="Z13" s="9">
        <v>0.3</v>
      </c>
    </row>
    <row r="14" spans="1:26" s="10" customFormat="1" ht="14.25">
      <c r="A14" s="14" t="s">
        <v>44</v>
      </c>
      <c r="B14" s="9">
        <v>0.7</v>
      </c>
      <c r="C14" s="9">
        <v>0</v>
      </c>
      <c r="D14" s="9">
        <v>12.23</v>
      </c>
      <c r="E14" s="9">
        <v>53</v>
      </c>
      <c r="F14" s="9">
        <v>0.01</v>
      </c>
      <c r="G14" s="9">
        <v>7.4</v>
      </c>
      <c r="H14" s="9">
        <v>0</v>
      </c>
      <c r="I14" s="9"/>
      <c r="J14" s="9">
        <v>17</v>
      </c>
      <c r="K14" s="9">
        <v>6</v>
      </c>
      <c r="L14" s="9">
        <v>18</v>
      </c>
      <c r="M14" s="9">
        <v>0.3</v>
      </c>
      <c r="N14" s="39"/>
      <c r="O14" s="9">
        <v>0.7</v>
      </c>
      <c r="P14" s="9">
        <v>0</v>
      </c>
      <c r="Q14" s="9">
        <v>12.23</v>
      </c>
      <c r="R14" s="42">
        <v>53</v>
      </c>
      <c r="S14" s="9">
        <v>0.01</v>
      </c>
      <c r="T14" s="9">
        <v>7.4</v>
      </c>
      <c r="U14" s="9">
        <v>0</v>
      </c>
      <c r="V14" s="9"/>
      <c r="W14" s="9">
        <v>17</v>
      </c>
      <c r="X14" s="9">
        <v>6</v>
      </c>
      <c r="Y14" s="9">
        <v>18</v>
      </c>
      <c r="Z14" s="9">
        <v>0.3</v>
      </c>
    </row>
    <row r="15" spans="1:26" s="10" customFormat="1" ht="14.25">
      <c r="A15" s="14" t="s">
        <v>125</v>
      </c>
      <c r="B15" s="9">
        <v>0.8</v>
      </c>
      <c r="C15" s="9">
        <v>0</v>
      </c>
      <c r="D15" s="9">
        <v>11.3</v>
      </c>
      <c r="E15" s="9">
        <v>49</v>
      </c>
      <c r="F15" s="9">
        <v>0.03</v>
      </c>
      <c r="G15" s="9">
        <v>15</v>
      </c>
      <c r="H15" s="9">
        <v>0</v>
      </c>
      <c r="I15" s="9">
        <v>0.4</v>
      </c>
      <c r="J15" s="9">
        <v>37</v>
      </c>
      <c r="K15" s="9">
        <v>26</v>
      </c>
      <c r="L15" s="9">
        <v>30</v>
      </c>
      <c r="M15" s="9">
        <v>1.4</v>
      </c>
      <c r="N15" s="39"/>
      <c r="O15" s="9">
        <v>0.8</v>
      </c>
      <c r="P15" s="9">
        <v>0</v>
      </c>
      <c r="Q15" s="9">
        <v>11.3</v>
      </c>
      <c r="R15" s="42">
        <v>49</v>
      </c>
      <c r="S15" s="9">
        <v>0.03</v>
      </c>
      <c r="T15" s="9">
        <v>15</v>
      </c>
      <c r="U15" s="9">
        <v>0</v>
      </c>
      <c r="V15" s="9">
        <v>0.4</v>
      </c>
      <c r="W15" s="9">
        <v>37</v>
      </c>
      <c r="X15" s="9">
        <v>26</v>
      </c>
      <c r="Y15" s="9">
        <v>30</v>
      </c>
      <c r="Z15" s="9">
        <v>1.4</v>
      </c>
    </row>
    <row r="16" spans="1:26" s="10" customFormat="1" ht="14.25">
      <c r="A16" s="14" t="s">
        <v>289</v>
      </c>
      <c r="B16" s="35">
        <v>8</v>
      </c>
      <c r="C16" s="9">
        <v>6.2</v>
      </c>
      <c r="D16" s="9">
        <v>61.8</v>
      </c>
      <c r="E16" s="9">
        <v>352</v>
      </c>
      <c r="F16" s="9">
        <v>0.45</v>
      </c>
      <c r="G16" s="9">
        <v>0</v>
      </c>
      <c r="H16" s="9">
        <v>0</v>
      </c>
      <c r="I16" s="9">
        <v>1.6</v>
      </c>
      <c r="J16" s="9">
        <v>52</v>
      </c>
      <c r="K16" s="9">
        <v>129</v>
      </c>
      <c r="L16" s="9">
        <v>328</v>
      </c>
      <c r="M16" s="9">
        <v>3.6</v>
      </c>
      <c r="O16" s="9">
        <v>12.3</v>
      </c>
      <c r="P16" s="9">
        <v>6.2</v>
      </c>
      <c r="Q16" s="9">
        <v>61.8</v>
      </c>
      <c r="R16" s="42">
        <v>352</v>
      </c>
      <c r="S16" s="9">
        <v>0.45</v>
      </c>
      <c r="T16" s="9">
        <v>0</v>
      </c>
      <c r="U16" s="9">
        <v>0</v>
      </c>
      <c r="V16" s="9">
        <v>1.6</v>
      </c>
      <c r="W16" s="9">
        <v>52</v>
      </c>
      <c r="X16" s="9">
        <v>129</v>
      </c>
      <c r="Y16" s="9">
        <v>328</v>
      </c>
      <c r="Z16" s="9">
        <v>3.6</v>
      </c>
    </row>
    <row r="17" spans="1:26" s="10" customFormat="1" ht="14.25">
      <c r="A17" s="14" t="s">
        <v>97</v>
      </c>
      <c r="B17" s="35">
        <v>11.5</v>
      </c>
      <c r="C17" s="35">
        <v>9.5</v>
      </c>
      <c r="D17" s="9">
        <v>0</v>
      </c>
      <c r="E17" s="9">
        <v>187</v>
      </c>
      <c r="F17" s="9">
        <v>0.06</v>
      </c>
      <c r="G17" s="9">
        <v>0</v>
      </c>
      <c r="H17" s="9">
        <v>0</v>
      </c>
      <c r="I17" s="9">
        <v>0.4</v>
      </c>
      <c r="J17" s="9">
        <v>9</v>
      </c>
      <c r="K17" s="9">
        <v>21</v>
      </c>
      <c r="L17" s="9">
        <v>198</v>
      </c>
      <c r="M17" s="9">
        <v>2.6</v>
      </c>
      <c r="N17" s="39"/>
      <c r="O17" s="9">
        <v>18.9</v>
      </c>
      <c r="P17" s="9">
        <v>12.4</v>
      </c>
      <c r="Q17" s="9">
        <v>0</v>
      </c>
      <c r="R17" s="42">
        <v>187</v>
      </c>
      <c r="S17" s="9">
        <v>0.06</v>
      </c>
      <c r="T17" s="9">
        <v>0</v>
      </c>
      <c r="U17" s="9">
        <v>0</v>
      </c>
      <c r="V17" s="9">
        <v>0.4</v>
      </c>
      <c r="W17" s="9">
        <v>9</v>
      </c>
      <c r="X17" s="9">
        <v>21</v>
      </c>
      <c r="Y17" s="9">
        <v>198</v>
      </c>
      <c r="Z17" s="9">
        <v>2.6</v>
      </c>
    </row>
    <row r="18" spans="1:26" s="10" customFormat="1" ht="14.25">
      <c r="A18" s="14" t="s">
        <v>105</v>
      </c>
      <c r="B18" s="35">
        <v>8.2</v>
      </c>
      <c r="C18" s="9">
        <v>7</v>
      </c>
      <c r="D18" s="9">
        <v>0</v>
      </c>
      <c r="E18" s="35">
        <v>98</v>
      </c>
      <c r="F18" s="9">
        <v>0.06</v>
      </c>
      <c r="G18" s="9">
        <v>0</v>
      </c>
      <c r="H18" s="9">
        <v>0.03</v>
      </c>
      <c r="I18" s="9">
        <v>0.8</v>
      </c>
      <c r="J18" s="9">
        <v>48</v>
      </c>
      <c r="K18" s="9">
        <v>44</v>
      </c>
      <c r="L18" s="9">
        <v>0</v>
      </c>
      <c r="M18" s="9">
        <v>2.9</v>
      </c>
      <c r="N18" s="39"/>
      <c r="O18" s="9">
        <v>21</v>
      </c>
      <c r="P18" s="9">
        <v>7</v>
      </c>
      <c r="Q18" s="9">
        <v>0</v>
      </c>
      <c r="R18" s="42">
        <v>147</v>
      </c>
      <c r="S18" s="9">
        <v>0.06</v>
      </c>
      <c r="T18" s="9">
        <v>0</v>
      </c>
      <c r="U18" s="9">
        <v>0.03</v>
      </c>
      <c r="V18" s="9">
        <v>0.8</v>
      </c>
      <c r="W18" s="9">
        <v>48</v>
      </c>
      <c r="X18" s="9">
        <v>44</v>
      </c>
      <c r="Y18" s="9">
        <v>0</v>
      </c>
      <c r="Z18" s="9">
        <v>2.9</v>
      </c>
    </row>
    <row r="19" spans="1:26" s="10" customFormat="1" ht="14.25">
      <c r="A19" s="14" t="s">
        <v>108</v>
      </c>
      <c r="B19" s="9">
        <v>20.9</v>
      </c>
      <c r="C19" s="9">
        <v>5.8</v>
      </c>
      <c r="D19" s="9">
        <v>0</v>
      </c>
      <c r="E19" s="9">
        <v>138</v>
      </c>
      <c r="F19" s="9">
        <v>0.03</v>
      </c>
      <c r="G19" s="9">
        <v>0</v>
      </c>
      <c r="H19" s="9">
        <v>0</v>
      </c>
      <c r="I19" s="9">
        <v>0.8</v>
      </c>
      <c r="J19" s="9">
        <v>185</v>
      </c>
      <c r="K19" s="9">
        <v>56</v>
      </c>
      <c r="L19" s="9">
        <v>230</v>
      </c>
      <c r="M19" s="9">
        <v>0.9</v>
      </c>
      <c r="N19" s="39"/>
      <c r="O19" s="9">
        <v>20.9</v>
      </c>
      <c r="P19" s="9">
        <v>5.8</v>
      </c>
      <c r="Q19" s="9">
        <v>0</v>
      </c>
      <c r="R19" s="42">
        <v>138</v>
      </c>
      <c r="S19" s="9">
        <v>0.03</v>
      </c>
      <c r="T19" s="9">
        <v>0</v>
      </c>
      <c r="U19" s="9">
        <v>0</v>
      </c>
      <c r="V19" s="9">
        <v>0.8</v>
      </c>
      <c r="W19" s="9">
        <v>185</v>
      </c>
      <c r="X19" s="9">
        <v>56</v>
      </c>
      <c r="Y19" s="9">
        <v>230</v>
      </c>
      <c r="Z19" s="9">
        <v>0.9</v>
      </c>
    </row>
    <row r="20" spans="1:26" s="10" customFormat="1" ht="14.25">
      <c r="A20" s="14" t="s">
        <v>71</v>
      </c>
      <c r="B20" s="35">
        <v>13</v>
      </c>
      <c r="C20" s="9">
        <v>1.6</v>
      </c>
      <c r="D20" s="35">
        <v>37.8</v>
      </c>
      <c r="E20" s="35">
        <v>226</v>
      </c>
      <c r="F20" s="35">
        <v>0.7</v>
      </c>
      <c r="G20" s="9">
        <v>0</v>
      </c>
      <c r="H20" s="9">
        <v>0</v>
      </c>
      <c r="I20" s="9">
        <v>9.1</v>
      </c>
      <c r="J20" s="9">
        <v>89</v>
      </c>
      <c r="K20" s="9">
        <v>88</v>
      </c>
      <c r="L20" s="9">
        <v>226</v>
      </c>
      <c r="M20" s="9">
        <v>7</v>
      </c>
      <c r="N20" s="39"/>
      <c r="O20" s="9">
        <v>23</v>
      </c>
      <c r="P20" s="9">
        <v>1.6</v>
      </c>
      <c r="Q20" s="9">
        <v>57.7</v>
      </c>
      <c r="R20" s="42">
        <v>323</v>
      </c>
      <c r="S20" s="9">
        <v>0.9</v>
      </c>
      <c r="T20" s="9">
        <v>0</v>
      </c>
      <c r="U20" s="9">
        <v>0</v>
      </c>
      <c r="V20" s="9">
        <v>9.1</v>
      </c>
      <c r="W20" s="9">
        <v>89</v>
      </c>
      <c r="X20" s="9">
        <v>88</v>
      </c>
      <c r="Y20" s="9">
        <v>226</v>
      </c>
      <c r="Z20" s="9">
        <v>7</v>
      </c>
    </row>
    <row r="21" spans="1:26" s="10" customFormat="1" ht="14.25">
      <c r="A21" s="14" t="s">
        <v>109</v>
      </c>
      <c r="B21" s="9">
        <v>5</v>
      </c>
      <c r="C21" s="9">
        <v>0.2</v>
      </c>
      <c r="D21" s="9">
        <v>13.3</v>
      </c>
      <c r="E21" s="9">
        <v>72</v>
      </c>
      <c r="F21" s="9">
        <v>0.34</v>
      </c>
      <c r="G21" s="9">
        <v>25</v>
      </c>
      <c r="H21" s="9">
        <v>0</v>
      </c>
      <c r="I21" s="9">
        <v>9.1</v>
      </c>
      <c r="J21" s="9">
        <v>26</v>
      </c>
      <c r="K21" s="9">
        <v>38</v>
      </c>
      <c r="L21" s="9">
        <v>122</v>
      </c>
      <c r="M21" s="9">
        <v>0.7</v>
      </c>
      <c r="N21" s="39"/>
      <c r="O21" s="9">
        <v>5</v>
      </c>
      <c r="P21" s="9">
        <v>0.2</v>
      </c>
      <c r="Q21" s="9">
        <v>13.3</v>
      </c>
      <c r="R21" s="42">
        <v>72</v>
      </c>
      <c r="S21" s="9">
        <v>0.34</v>
      </c>
      <c r="T21" s="9">
        <v>25</v>
      </c>
      <c r="U21" s="9">
        <v>0</v>
      </c>
      <c r="V21" s="9">
        <v>9.1</v>
      </c>
      <c r="W21" s="9">
        <v>26</v>
      </c>
      <c r="X21" s="9">
        <v>38</v>
      </c>
      <c r="Y21" s="9">
        <v>122</v>
      </c>
      <c r="Z21" s="9">
        <v>0.7</v>
      </c>
    </row>
    <row r="22" spans="1:26" s="10" customFormat="1" ht="14.25">
      <c r="A22" s="14" t="s">
        <v>109</v>
      </c>
      <c r="B22" s="9">
        <v>3.1</v>
      </c>
      <c r="C22" s="9">
        <v>0.2</v>
      </c>
      <c r="D22" s="9">
        <v>7.1</v>
      </c>
      <c r="E22" s="9">
        <v>41</v>
      </c>
      <c r="F22" s="9">
        <v>0.11</v>
      </c>
      <c r="G22" s="9">
        <v>10</v>
      </c>
      <c r="H22" s="9">
        <v>0</v>
      </c>
      <c r="I22" s="9">
        <v>9.1</v>
      </c>
      <c r="J22" s="9">
        <v>16</v>
      </c>
      <c r="K22" s="9">
        <v>21</v>
      </c>
      <c r="L22" s="9">
        <v>53</v>
      </c>
      <c r="M22" s="9">
        <v>0.7</v>
      </c>
      <c r="N22" s="39"/>
      <c r="O22" s="9">
        <v>3.1</v>
      </c>
      <c r="P22" s="9">
        <v>0.2</v>
      </c>
      <c r="Q22" s="9">
        <v>7.1</v>
      </c>
      <c r="R22" s="42">
        <v>41</v>
      </c>
      <c r="S22" s="9">
        <v>0.11</v>
      </c>
      <c r="T22" s="9">
        <v>10</v>
      </c>
      <c r="U22" s="9">
        <v>0</v>
      </c>
      <c r="V22" s="9">
        <v>9.1</v>
      </c>
      <c r="W22" s="9">
        <v>16</v>
      </c>
      <c r="X22" s="9">
        <v>21</v>
      </c>
      <c r="Y22" s="9">
        <v>53</v>
      </c>
      <c r="Z22" s="9">
        <v>0.7</v>
      </c>
    </row>
    <row r="23" spans="1:26" s="10" customFormat="1" ht="14.25">
      <c r="A23" s="14" t="s">
        <v>45</v>
      </c>
      <c r="B23" s="9">
        <v>0.3</v>
      </c>
      <c r="C23" s="9">
        <v>0</v>
      </c>
      <c r="D23" s="9">
        <v>14.5</v>
      </c>
      <c r="E23" s="9">
        <v>61</v>
      </c>
      <c r="F23" s="9">
        <v>0.04</v>
      </c>
      <c r="G23" s="9">
        <v>4</v>
      </c>
      <c r="H23" s="9">
        <v>0</v>
      </c>
      <c r="I23" s="9"/>
      <c r="J23" s="9">
        <v>0</v>
      </c>
      <c r="K23" s="9">
        <v>0</v>
      </c>
      <c r="L23" s="9">
        <v>0</v>
      </c>
      <c r="M23" s="9">
        <v>0</v>
      </c>
      <c r="N23" s="39"/>
      <c r="O23" s="9">
        <v>0.3</v>
      </c>
      <c r="P23" s="9">
        <v>0</v>
      </c>
      <c r="Q23" s="9">
        <v>14.5</v>
      </c>
      <c r="R23" s="42">
        <v>61</v>
      </c>
      <c r="S23" s="9">
        <v>0.04</v>
      </c>
      <c r="T23" s="9">
        <v>4</v>
      </c>
      <c r="U23" s="9">
        <v>0</v>
      </c>
      <c r="V23" s="9"/>
      <c r="W23" s="9">
        <v>0</v>
      </c>
      <c r="X23" s="9">
        <v>0</v>
      </c>
      <c r="Y23" s="9">
        <v>0</v>
      </c>
      <c r="Z23" s="9">
        <v>0</v>
      </c>
    </row>
    <row r="24" spans="1:26" ht="14.25">
      <c r="A24" s="14" t="s">
        <v>65</v>
      </c>
      <c r="B24" s="35">
        <v>10</v>
      </c>
      <c r="C24" s="9">
        <v>2.6</v>
      </c>
      <c r="D24" s="35">
        <v>58</v>
      </c>
      <c r="E24" s="35">
        <v>223</v>
      </c>
      <c r="F24" s="9">
        <v>0.53</v>
      </c>
      <c r="G24" s="9">
        <v>0</v>
      </c>
      <c r="H24" s="9">
        <v>0</v>
      </c>
      <c r="I24" s="9">
        <v>6.6</v>
      </c>
      <c r="J24" s="9">
        <v>70</v>
      </c>
      <c r="K24" s="9">
        <v>98</v>
      </c>
      <c r="L24" s="9">
        <v>298</v>
      </c>
      <c r="M24" s="9">
        <v>8</v>
      </c>
      <c r="N24" s="39"/>
      <c r="O24" s="9">
        <v>12.6</v>
      </c>
      <c r="P24" s="9">
        <v>2.6</v>
      </c>
      <c r="Q24" s="9">
        <v>68</v>
      </c>
      <c r="R24" s="42">
        <v>326</v>
      </c>
      <c r="S24" s="9">
        <v>0.53</v>
      </c>
      <c r="T24" s="9">
        <v>0</v>
      </c>
      <c r="U24" s="9">
        <v>0</v>
      </c>
      <c r="V24" s="9">
        <v>6.6</v>
      </c>
      <c r="W24" s="9">
        <v>70</v>
      </c>
      <c r="X24" s="9">
        <v>98</v>
      </c>
      <c r="Y24" s="9">
        <v>298</v>
      </c>
      <c r="Z24" s="9">
        <v>8</v>
      </c>
    </row>
    <row r="25" spans="1:26" ht="14.25">
      <c r="A25" s="14" t="s">
        <v>126</v>
      </c>
      <c r="B25" s="9">
        <v>0.4</v>
      </c>
      <c r="C25" s="9">
        <v>0</v>
      </c>
      <c r="D25" s="9">
        <v>10.7</v>
      </c>
      <c r="E25" s="9">
        <v>42</v>
      </c>
      <c r="F25" s="9">
        <v>0.02</v>
      </c>
      <c r="G25" s="9">
        <v>5</v>
      </c>
      <c r="H25" s="9">
        <v>0</v>
      </c>
      <c r="I25" s="9">
        <v>0.4</v>
      </c>
      <c r="J25" s="9">
        <v>19</v>
      </c>
      <c r="K25" s="9">
        <v>12</v>
      </c>
      <c r="L25" s="9">
        <v>16</v>
      </c>
      <c r="M25" s="9">
        <v>2.3</v>
      </c>
      <c r="N25" s="39"/>
      <c r="O25" s="9">
        <v>0.4</v>
      </c>
      <c r="P25" s="9">
        <v>0</v>
      </c>
      <c r="Q25" s="9">
        <v>10.7</v>
      </c>
      <c r="R25" s="42">
        <v>42</v>
      </c>
      <c r="S25" s="9">
        <v>0.02</v>
      </c>
      <c r="T25" s="9">
        <v>5</v>
      </c>
      <c r="U25" s="9">
        <v>0</v>
      </c>
      <c r="V25" s="9">
        <v>0.4</v>
      </c>
      <c r="W25" s="9">
        <v>19</v>
      </c>
      <c r="X25" s="9">
        <v>12</v>
      </c>
      <c r="Y25" s="9">
        <v>16</v>
      </c>
      <c r="Z25" s="9">
        <v>2.3</v>
      </c>
    </row>
    <row r="26" spans="1:26" ht="14.25">
      <c r="A26" s="14" t="s">
        <v>214</v>
      </c>
      <c r="B26" s="9">
        <v>12.7</v>
      </c>
      <c r="C26" s="9">
        <v>7.2</v>
      </c>
      <c r="D26" s="9">
        <v>8.5</v>
      </c>
      <c r="E26" s="9">
        <v>109</v>
      </c>
      <c r="F26" s="9">
        <v>0.6</v>
      </c>
      <c r="G26" s="9">
        <v>0</v>
      </c>
      <c r="H26" s="9">
        <v>0</v>
      </c>
      <c r="I26" s="9">
        <v>0.8</v>
      </c>
      <c r="J26" s="9">
        <v>27</v>
      </c>
      <c r="K26" s="9">
        <v>51</v>
      </c>
      <c r="L26" s="9">
        <v>400</v>
      </c>
      <c r="M26" s="9">
        <v>3.2</v>
      </c>
      <c r="N26" s="39"/>
      <c r="O26" s="9">
        <v>12.7</v>
      </c>
      <c r="P26" s="9">
        <v>7.2</v>
      </c>
      <c r="Q26" s="9">
        <v>8.5</v>
      </c>
      <c r="R26" s="42">
        <v>109</v>
      </c>
      <c r="S26" s="9">
        <v>0.6</v>
      </c>
      <c r="T26" s="9">
        <v>0</v>
      </c>
      <c r="U26" s="9">
        <v>0</v>
      </c>
      <c r="V26" s="9">
        <v>0.8</v>
      </c>
      <c r="W26" s="9">
        <v>27</v>
      </c>
      <c r="X26" s="9">
        <v>51</v>
      </c>
      <c r="Y26" s="9">
        <v>400</v>
      </c>
      <c r="Z26" s="9">
        <v>3.2</v>
      </c>
    </row>
    <row r="27" spans="1:26" ht="14.25">
      <c r="A27" s="14" t="s">
        <v>215</v>
      </c>
      <c r="B27" s="9">
        <v>2.9</v>
      </c>
      <c r="C27" s="9">
        <v>0.6</v>
      </c>
      <c r="D27" s="9">
        <v>66</v>
      </c>
      <c r="E27" s="35">
        <v>210</v>
      </c>
      <c r="F27" s="9">
        <v>0.2</v>
      </c>
      <c r="G27" s="9">
        <v>0</v>
      </c>
      <c r="H27" s="9">
        <v>0</v>
      </c>
      <c r="I27" s="9">
        <v>0</v>
      </c>
      <c r="J27" s="9">
        <v>80</v>
      </c>
      <c r="K27" s="9">
        <v>42</v>
      </c>
      <c r="L27" s="9">
        <v>129</v>
      </c>
      <c r="M27" s="9">
        <v>3</v>
      </c>
      <c r="N27" s="39"/>
      <c r="O27" s="9">
        <v>2.9</v>
      </c>
      <c r="P27" s="9">
        <v>0.6</v>
      </c>
      <c r="Q27" s="9">
        <v>66</v>
      </c>
      <c r="R27" s="42">
        <v>264.1</v>
      </c>
      <c r="S27" s="9">
        <v>0.2</v>
      </c>
      <c r="T27" s="9">
        <v>0</v>
      </c>
      <c r="U27" s="9">
        <v>0</v>
      </c>
      <c r="V27" s="9">
        <v>0</v>
      </c>
      <c r="W27" s="9">
        <v>80</v>
      </c>
      <c r="X27" s="9">
        <v>42</v>
      </c>
      <c r="Y27" s="9">
        <v>129</v>
      </c>
      <c r="Z27" s="9">
        <v>3</v>
      </c>
    </row>
    <row r="28" spans="1:26" ht="14.25">
      <c r="A28" s="14" t="s">
        <v>59</v>
      </c>
      <c r="B28" s="9">
        <v>1.7</v>
      </c>
      <c r="C28" s="9">
        <v>13.3</v>
      </c>
      <c r="D28" s="9">
        <v>6.9</v>
      </c>
      <c r="E28" s="9">
        <v>154</v>
      </c>
      <c r="F28" s="9">
        <v>0.03</v>
      </c>
      <c r="G28" s="9">
        <v>7</v>
      </c>
      <c r="H28" s="9">
        <v>0</v>
      </c>
      <c r="I28" s="9"/>
      <c r="J28" s="9">
        <v>43</v>
      </c>
      <c r="K28" s="9">
        <v>30</v>
      </c>
      <c r="L28" s="9">
        <v>71</v>
      </c>
      <c r="M28" s="9">
        <v>7</v>
      </c>
      <c r="N28" s="39"/>
      <c r="O28" s="9">
        <v>1.7</v>
      </c>
      <c r="P28" s="9">
        <v>13.3</v>
      </c>
      <c r="Q28" s="9">
        <v>6.9</v>
      </c>
      <c r="R28" s="42">
        <v>154</v>
      </c>
      <c r="S28" s="9">
        <v>0.03</v>
      </c>
      <c r="T28" s="9">
        <v>7</v>
      </c>
      <c r="U28" s="9">
        <v>0</v>
      </c>
      <c r="V28" s="9"/>
      <c r="W28" s="9">
        <v>43</v>
      </c>
      <c r="X28" s="9">
        <v>30</v>
      </c>
      <c r="Y28" s="9">
        <v>71</v>
      </c>
      <c r="Z28" s="9">
        <v>7</v>
      </c>
    </row>
    <row r="29" spans="1:26" ht="14.25">
      <c r="A29" s="14" t="s">
        <v>60</v>
      </c>
      <c r="B29" s="9">
        <v>2</v>
      </c>
      <c r="C29" s="9">
        <v>9</v>
      </c>
      <c r="D29" s="9">
        <v>8.6</v>
      </c>
      <c r="E29" s="9">
        <v>122</v>
      </c>
      <c r="F29" s="9">
        <v>0.02</v>
      </c>
      <c r="G29" s="9">
        <v>7</v>
      </c>
      <c r="H29" s="9">
        <v>0</v>
      </c>
      <c r="I29" s="9"/>
      <c r="J29" s="9">
        <v>41</v>
      </c>
      <c r="K29" s="9">
        <v>35</v>
      </c>
      <c r="L29" s="9">
        <v>67</v>
      </c>
      <c r="M29" s="9">
        <v>7</v>
      </c>
      <c r="N29" s="39"/>
      <c r="O29" s="9">
        <v>2</v>
      </c>
      <c r="P29" s="9">
        <v>9</v>
      </c>
      <c r="Q29" s="9">
        <v>8.6</v>
      </c>
      <c r="R29" s="42">
        <v>122</v>
      </c>
      <c r="S29" s="9">
        <v>0.02</v>
      </c>
      <c r="T29" s="9">
        <v>7</v>
      </c>
      <c r="U29" s="9">
        <v>0</v>
      </c>
      <c r="V29" s="9"/>
      <c r="W29" s="9">
        <v>41</v>
      </c>
      <c r="X29" s="9">
        <v>35</v>
      </c>
      <c r="Y29" s="9">
        <v>67</v>
      </c>
      <c r="Z29" s="9">
        <v>7</v>
      </c>
    </row>
    <row r="30" spans="1:26" ht="14.25">
      <c r="A30" s="14" t="s">
        <v>55</v>
      </c>
      <c r="B30" s="9">
        <v>24.2</v>
      </c>
      <c r="C30" s="9">
        <v>17.5</v>
      </c>
      <c r="D30" s="9">
        <v>27.9</v>
      </c>
      <c r="E30" s="9">
        <v>373</v>
      </c>
      <c r="F30" s="9">
        <v>0.1</v>
      </c>
      <c r="G30" s="9">
        <v>0</v>
      </c>
      <c r="H30" s="9">
        <v>0</v>
      </c>
      <c r="I30" s="9"/>
      <c r="J30" s="9">
        <v>18</v>
      </c>
      <c r="K30" s="9">
        <v>90</v>
      </c>
      <c r="L30" s="9">
        <v>771</v>
      </c>
      <c r="M30" s="9">
        <v>11.7</v>
      </c>
      <c r="N30" s="39"/>
      <c r="O30" s="9">
        <v>24.2</v>
      </c>
      <c r="P30" s="9">
        <v>17.5</v>
      </c>
      <c r="Q30" s="9">
        <v>27.9</v>
      </c>
      <c r="R30" s="42">
        <v>373</v>
      </c>
      <c r="S30" s="9">
        <v>0.1</v>
      </c>
      <c r="T30" s="9">
        <v>0</v>
      </c>
      <c r="U30" s="9">
        <v>0</v>
      </c>
      <c r="V30" s="9"/>
      <c r="W30" s="9">
        <v>18</v>
      </c>
      <c r="X30" s="9">
        <v>90</v>
      </c>
      <c r="Y30" s="9">
        <v>771</v>
      </c>
      <c r="Z30" s="9">
        <v>11.7</v>
      </c>
    </row>
    <row r="31" spans="1:26" ht="14.25">
      <c r="A31" s="14" t="s">
        <v>110</v>
      </c>
      <c r="B31" s="9">
        <v>1.8</v>
      </c>
      <c r="C31" s="9">
        <v>0</v>
      </c>
      <c r="D31" s="9">
        <v>5.4</v>
      </c>
      <c r="E31" s="35">
        <v>48</v>
      </c>
      <c r="F31" s="9">
        <v>0.06</v>
      </c>
      <c r="G31" s="9">
        <v>50</v>
      </c>
      <c r="H31" s="9">
        <v>0</v>
      </c>
      <c r="I31" s="9">
        <v>0.4</v>
      </c>
      <c r="J31" s="9">
        <v>48</v>
      </c>
      <c r="K31" s="9">
        <v>16</v>
      </c>
      <c r="L31" s="9">
        <v>31</v>
      </c>
      <c r="M31" s="9">
        <v>1</v>
      </c>
      <c r="N31" s="39"/>
      <c r="O31" s="9">
        <v>1.8</v>
      </c>
      <c r="P31" s="9">
        <v>0</v>
      </c>
      <c r="Q31" s="9">
        <v>5.4</v>
      </c>
      <c r="R31" s="42">
        <v>28</v>
      </c>
      <c r="S31" s="9">
        <v>0.06</v>
      </c>
      <c r="T31" s="9">
        <v>50</v>
      </c>
      <c r="U31" s="9">
        <v>0</v>
      </c>
      <c r="V31" s="9">
        <v>0.4</v>
      </c>
      <c r="W31" s="9">
        <v>48</v>
      </c>
      <c r="X31" s="9">
        <v>16</v>
      </c>
      <c r="Y31" s="9">
        <v>31</v>
      </c>
      <c r="Z31" s="9">
        <v>1</v>
      </c>
    </row>
    <row r="32" spans="1:26" ht="14.25">
      <c r="A32" s="14" t="s">
        <v>111</v>
      </c>
      <c r="B32" s="35">
        <v>1.5</v>
      </c>
      <c r="C32" s="9">
        <v>0.1</v>
      </c>
      <c r="D32" s="35">
        <v>11</v>
      </c>
      <c r="E32" s="35">
        <v>50</v>
      </c>
      <c r="F32" s="35">
        <v>0.1</v>
      </c>
      <c r="G32" s="9">
        <v>20</v>
      </c>
      <c r="H32" s="9">
        <v>0</v>
      </c>
      <c r="I32" s="9">
        <v>0.4</v>
      </c>
      <c r="J32" s="9">
        <v>10</v>
      </c>
      <c r="K32" s="9">
        <v>23</v>
      </c>
      <c r="L32" s="9">
        <v>58</v>
      </c>
      <c r="M32" s="9">
        <v>0.9</v>
      </c>
      <c r="N32" s="39"/>
      <c r="O32" s="9">
        <v>2</v>
      </c>
      <c r="P32" s="9">
        <v>0.1</v>
      </c>
      <c r="Q32" s="9">
        <v>19.7</v>
      </c>
      <c r="R32" s="42">
        <v>83</v>
      </c>
      <c r="S32" s="9">
        <v>0.12</v>
      </c>
      <c r="T32" s="9">
        <v>20</v>
      </c>
      <c r="U32" s="9">
        <v>0</v>
      </c>
      <c r="V32" s="9">
        <v>0.4</v>
      </c>
      <c r="W32" s="9">
        <v>10</v>
      </c>
      <c r="X32" s="9">
        <v>23</v>
      </c>
      <c r="Y32" s="9">
        <v>58</v>
      </c>
      <c r="Z32" s="9">
        <v>0.9</v>
      </c>
    </row>
    <row r="33" spans="1:26" ht="14.25">
      <c r="A33" s="14" t="s">
        <v>90</v>
      </c>
      <c r="B33" s="9">
        <v>2.8</v>
      </c>
      <c r="C33" s="9">
        <v>3.2</v>
      </c>
      <c r="D33" s="9">
        <v>4.1</v>
      </c>
      <c r="E33" s="9">
        <v>59</v>
      </c>
      <c r="F33" s="9">
        <v>0.03</v>
      </c>
      <c r="G33" s="9">
        <v>0.7</v>
      </c>
      <c r="H33" s="9">
        <v>0.02</v>
      </c>
      <c r="I33" s="9">
        <v>0.3</v>
      </c>
      <c r="J33" s="9">
        <v>120</v>
      </c>
      <c r="K33" s="9">
        <v>14</v>
      </c>
      <c r="L33" s="9">
        <v>95</v>
      </c>
      <c r="M33" s="9">
        <v>0.1</v>
      </c>
      <c r="N33" s="39"/>
      <c r="O33" s="9">
        <v>2.8</v>
      </c>
      <c r="P33" s="9">
        <v>3.2</v>
      </c>
      <c r="Q33" s="9">
        <v>4.1</v>
      </c>
      <c r="R33" s="42">
        <v>59</v>
      </c>
      <c r="S33" s="9">
        <v>0.03</v>
      </c>
      <c r="T33" s="9">
        <v>0.7</v>
      </c>
      <c r="U33" s="9">
        <v>0.02</v>
      </c>
      <c r="V33" s="9">
        <v>0.3</v>
      </c>
      <c r="W33" s="9">
        <v>120</v>
      </c>
      <c r="X33" s="9">
        <v>14</v>
      </c>
      <c r="Y33" s="9">
        <v>95</v>
      </c>
      <c r="Z33" s="9">
        <v>0.1</v>
      </c>
    </row>
    <row r="34" spans="1:26" ht="14.25">
      <c r="A34" s="14" t="s">
        <v>91</v>
      </c>
      <c r="B34" s="35">
        <v>1.9</v>
      </c>
      <c r="C34" s="9">
        <v>0.05</v>
      </c>
      <c r="D34" s="9">
        <v>3.8</v>
      </c>
      <c r="E34" s="35">
        <v>21</v>
      </c>
      <c r="F34" s="9">
        <v>0.04</v>
      </c>
      <c r="G34" s="9">
        <v>0.7</v>
      </c>
      <c r="H34" s="9">
        <v>0</v>
      </c>
      <c r="I34" s="9">
        <v>0.3</v>
      </c>
      <c r="J34" s="9">
        <v>126</v>
      </c>
      <c r="K34" s="9">
        <v>15</v>
      </c>
      <c r="L34" s="9">
        <v>95</v>
      </c>
      <c r="M34" s="9">
        <v>0.1</v>
      </c>
      <c r="N34" s="39"/>
      <c r="O34" s="9">
        <v>3</v>
      </c>
      <c r="P34" s="9">
        <v>0.05</v>
      </c>
      <c r="Q34" s="9">
        <v>3.8</v>
      </c>
      <c r="R34" s="42">
        <v>30</v>
      </c>
      <c r="S34" s="9">
        <v>0.04</v>
      </c>
      <c r="T34" s="9">
        <v>0.7</v>
      </c>
      <c r="U34" s="9">
        <v>0</v>
      </c>
      <c r="V34" s="9">
        <v>0.3</v>
      </c>
      <c r="W34" s="9">
        <v>126</v>
      </c>
      <c r="X34" s="9">
        <v>15</v>
      </c>
      <c r="Y34" s="9">
        <v>95</v>
      </c>
      <c r="Z34" s="9">
        <v>0.1</v>
      </c>
    </row>
    <row r="35" spans="1:26" ht="14.25">
      <c r="A35" s="14" t="s">
        <v>234</v>
      </c>
      <c r="B35" s="9">
        <v>15</v>
      </c>
      <c r="C35" s="9">
        <v>3.6</v>
      </c>
      <c r="D35" s="9">
        <v>7</v>
      </c>
      <c r="E35" s="9">
        <v>118.7</v>
      </c>
      <c r="F35" s="9">
        <v>0</v>
      </c>
      <c r="G35" s="9">
        <v>0</v>
      </c>
      <c r="H35" s="9">
        <v>0</v>
      </c>
      <c r="I35" s="9">
        <v>0</v>
      </c>
      <c r="J35" s="9">
        <v>100</v>
      </c>
      <c r="K35" s="9">
        <v>0</v>
      </c>
      <c r="L35" s="9">
        <v>250</v>
      </c>
      <c r="M35" s="9">
        <v>6.1</v>
      </c>
      <c r="N35" s="39"/>
      <c r="O35" s="9">
        <v>15</v>
      </c>
      <c r="P35" s="9">
        <v>3.6</v>
      </c>
      <c r="Q35" s="9">
        <v>7</v>
      </c>
      <c r="R35" s="42">
        <v>118.7</v>
      </c>
      <c r="S35" s="9">
        <v>0</v>
      </c>
      <c r="T35" s="9">
        <v>0</v>
      </c>
      <c r="U35" s="9">
        <v>0</v>
      </c>
      <c r="V35" s="9">
        <v>0</v>
      </c>
      <c r="W35" s="9">
        <v>100</v>
      </c>
      <c r="X35" s="9">
        <v>0</v>
      </c>
      <c r="Y35" s="9">
        <v>250</v>
      </c>
      <c r="Z35" s="9">
        <v>6.1</v>
      </c>
    </row>
    <row r="36" spans="1:26" ht="14.25">
      <c r="A36" s="14" t="s">
        <v>64</v>
      </c>
      <c r="B36" s="35">
        <v>6</v>
      </c>
      <c r="C36" s="9">
        <v>0.7</v>
      </c>
      <c r="D36" s="35">
        <v>40.2</v>
      </c>
      <c r="E36" s="35">
        <v>211</v>
      </c>
      <c r="F36" s="9">
        <v>0.14</v>
      </c>
      <c r="G36" s="9">
        <v>0</v>
      </c>
      <c r="H36" s="9">
        <v>0</v>
      </c>
      <c r="I36" s="9">
        <v>3</v>
      </c>
      <c r="J36" s="9">
        <v>20</v>
      </c>
      <c r="K36" s="9">
        <v>30</v>
      </c>
      <c r="L36" s="9">
        <v>84</v>
      </c>
      <c r="M36" s="9">
        <v>2.3</v>
      </c>
      <c r="N36" s="39"/>
      <c r="O36" s="9">
        <v>11.3</v>
      </c>
      <c r="P36" s="9">
        <v>0.7</v>
      </c>
      <c r="Q36" s="9">
        <v>73.3</v>
      </c>
      <c r="R36" s="42">
        <v>326</v>
      </c>
      <c r="S36" s="9">
        <v>0.14</v>
      </c>
      <c r="T36" s="9">
        <v>0</v>
      </c>
      <c r="U36" s="9">
        <v>0</v>
      </c>
      <c r="V36" s="9">
        <v>3</v>
      </c>
      <c r="W36" s="9">
        <v>20</v>
      </c>
      <c r="X36" s="9">
        <v>30</v>
      </c>
      <c r="Y36" s="9">
        <v>84</v>
      </c>
      <c r="Z36" s="9">
        <v>2.3</v>
      </c>
    </row>
    <row r="37" spans="1:26" ht="14.25">
      <c r="A37" s="14" t="s">
        <v>278</v>
      </c>
      <c r="B37" s="9">
        <v>5.2</v>
      </c>
      <c r="C37" s="9">
        <v>0.3</v>
      </c>
      <c r="D37" s="9">
        <v>51</v>
      </c>
      <c r="E37" s="9">
        <v>232</v>
      </c>
      <c r="F37" s="9">
        <v>0.1</v>
      </c>
      <c r="G37" s="9">
        <v>4</v>
      </c>
      <c r="H37" s="9">
        <v>0.583</v>
      </c>
      <c r="I37" s="9">
        <v>5.5</v>
      </c>
      <c r="J37" s="9">
        <v>160</v>
      </c>
      <c r="K37" s="9">
        <v>105</v>
      </c>
      <c r="L37" s="9">
        <v>146</v>
      </c>
      <c r="M37" s="9">
        <v>3.2</v>
      </c>
      <c r="N37" s="39"/>
      <c r="O37" s="9">
        <v>5.2</v>
      </c>
      <c r="P37" s="9">
        <v>0.3</v>
      </c>
      <c r="Q37" s="9">
        <v>51</v>
      </c>
      <c r="R37" s="42">
        <v>232</v>
      </c>
      <c r="S37" s="9">
        <v>0.1</v>
      </c>
      <c r="T37" s="9">
        <v>4</v>
      </c>
      <c r="U37" s="9">
        <v>583</v>
      </c>
      <c r="V37" s="9">
        <v>5.5</v>
      </c>
      <c r="W37" s="9">
        <v>160</v>
      </c>
      <c r="X37" s="9">
        <v>105</v>
      </c>
      <c r="Y37" s="9">
        <v>146</v>
      </c>
      <c r="Z37" s="9">
        <v>3.2</v>
      </c>
    </row>
    <row r="38" spans="1:26" ht="14.25">
      <c r="A38" s="14" t="s">
        <v>103</v>
      </c>
      <c r="B38" s="35">
        <v>12.5</v>
      </c>
      <c r="C38" s="35">
        <v>13.4</v>
      </c>
      <c r="D38" s="9">
        <v>0.7</v>
      </c>
      <c r="E38" s="35">
        <v>170</v>
      </c>
      <c r="F38" s="9">
        <v>0.07</v>
      </c>
      <c r="G38" s="9">
        <v>0</v>
      </c>
      <c r="H38" s="9">
        <v>0.07</v>
      </c>
      <c r="I38" s="9">
        <v>0.4</v>
      </c>
      <c r="J38" s="9">
        <v>16</v>
      </c>
      <c r="K38" s="9">
        <v>27</v>
      </c>
      <c r="L38" s="9">
        <v>228</v>
      </c>
      <c r="M38" s="9">
        <v>3</v>
      </c>
      <c r="N38" s="39"/>
      <c r="O38" s="9">
        <v>18.2</v>
      </c>
      <c r="P38" s="9">
        <v>18.34</v>
      </c>
      <c r="Q38" s="9">
        <v>0.7</v>
      </c>
      <c r="R38" s="42">
        <v>241</v>
      </c>
      <c r="S38" s="9">
        <v>0.07</v>
      </c>
      <c r="T38" s="9">
        <v>0</v>
      </c>
      <c r="U38" s="9">
        <v>0.07</v>
      </c>
      <c r="V38" s="9">
        <v>0.4</v>
      </c>
      <c r="W38" s="9">
        <v>16</v>
      </c>
      <c r="X38" s="9">
        <v>27</v>
      </c>
      <c r="Y38" s="9">
        <v>228</v>
      </c>
      <c r="Z38" s="9">
        <v>3</v>
      </c>
    </row>
    <row r="39" spans="1:26" ht="14.25">
      <c r="A39" s="14" t="s">
        <v>127</v>
      </c>
      <c r="B39" s="9">
        <v>0.9</v>
      </c>
      <c r="C39" s="9">
        <v>0</v>
      </c>
      <c r="D39" s="9">
        <v>3.6</v>
      </c>
      <c r="E39" s="9">
        <v>31</v>
      </c>
      <c r="F39" s="9">
        <v>0.04</v>
      </c>
      <c r="G39" s="9">
        <v>40</v>
      </c>
      <c r="H39" s="9">
        <v>0</v>
      </c>
      <c r="I39" s="9">
        <v>0.4</v>
      </c>
      <c r="J39" s="9">
        <v>40</v>
      </c>
      <c r="K39" s="9">
        <v>12</v>
      </c>
      <c r="L39" s="9">
        <v>22</v>
      </c>
      <c r="M39" s="9">
        <v>0.6</v>
      </c>
      <c r="N39" s="39"/>
      <c r="O39" s="9">
        <v>0.9</v>
      </c>
      <c r="P39" s="9">
        <v>0</v>
      </c>
      <c r="Q39" s="9">
        <v>3.6</v>
      </c>
      <c r="R39" s="42">
        <v>31</v>
      </c>
      <c r="S39" s="9">
        <v>0.04</v>
      </c>
      <c r="T39" s="9">
        <v>40</v>
      </c>
      <c r="U39" s="9">
        <v>0</v>
      </c>
      <c r="V39" s="9">
        <v>0.4</v>
      </c>
      <c r="W39" s="9">
        <v>40</v>
      </c>
      <c r="X39" s="9">
        <v>12</v>
      </c>
      <c r="Y39" s="9">
        <v>22</v>
      </c>
      <c r="Z39" s="9">
        <v>0.6</v>
      </c>
    </row>
    <row r="40" spans="1:26" ht="14.25">
      <c r="A40" s="14" t="s">
        <v>112</v>
      </c>
      <c r="B40" s="9">
        <v>1.3</v>
      </c>
      <c r="C40" s="9">
        <v>0</v>
      </c>
      <c r="D40" s="9">
        <v>4.3</v>
      </c>
      <c r="E40" s="9">
        <v>22</v>
      </c>
      <c r="F40" s="9">
        <v>0.02</v>
      </c>
      <c r="G40" s="9">
        <v>30</v>
      </c>
      <c r="H40" s="9">
        <v>0</v>
      </c>
      <c r="I40" s="9">
        <v>0.4</v>
      </c>
      <c r="J40" s="9">
        <v>121</v>
      </c>
      <c r="K40" s="9">
        <v>18</v>
      </c>
      <c r="L40" s="9">
        <v>26</v>
      </c>
      <c r="M40" s="9">
        <v>1</v>
      </c>
      <c r="N40" s="39"/>
      <c r="O40" s="9">
        <v>1.3</v>
      </c>
      <c r="P40" s="9">
        <v>0</v>
      </c>
      <c r="Q40" s="9">
        <v>4.3</v>
      </c>
      <c r="R40" s="42">
        <v>22</v>
      </c>
      <c r="S40" s="9">
        <v>0.02</v>
      </c>
      <c r="T40" s="9">
        <v>30</v>
      </c>
      <c r="U40" s="9">
        <v>0</v>
      </c>
      <c r="V40" s="9">
        <v>0.4</v>
      </c>
      <c r="W40" s="9">
        <v>121</v>
      </c>
      <c r="X40" s="9">
        <v>18</v>
      </c>
      <c r="Y40" s="9">
        <v>26</v>
      </c>
      <c r="Z40" s="9">
        <v>1</v>
      </c>
    </row>
    <row r="41" spans="1:26" ht="14.25">
      <c r="A41" s="14" t="s">
        <v>113</v>
      </c>
      <c r="B41" s="9">
        <v>1.7</v>
      </c>
      <c r="C41" s="9">
        <v>0</v>
      </c>
      <c r="D41" s="9">
        <v>9.5</v>
      </c>
      <c r="E41" s="9">
        <v>43</v>
      </c>
      <c r="F41" s="9">
        <v>0.05</v>
      </c>
      <c r="G41" s="9">
        <v>10</v>
      </c>
      <c r="H41" s="9">
        <v>0</v>
      </c>
      <c r="I41" s="9">
        <v>0.4</v>
      </c>
      <c r="J41" s="9">
        <v>31</v>
      </c>
      <c r="K41" s="9">
        <v>14</v>
      </c>
      <c r="L41" s="9">
        <v>58</v>
      </c>
      <c r="M41" s="9">
        <v>0.8</v>
      </c>
      <c r="N41" s="39"/>
      <c r="O41" s="9">
        <v>1.7</v>
      </c>
      <c r="P41" s="9">
        <v>0</v>
      </c>
      <c r="Q41" s="9">
        <v>9.5</v>
      </c>
      <c r="R41" s="42">
        <v>43</v>
      </c>
      <c r="S41" s="9">
        <v>0.05</v>
      </c>
      <c r="T41" s="9">
        <v>10</v>
      </c>
      <c r="U41" s="9">
        <v>0</v>
      </c>
      <c r="V41" s="9">
        <v>0.4</v>
      </c>
      <c r="W41" s="9">
        <v>31</v>
      </c>
      <c r="X41" s="9">
        <v>14</v>
      </c>
      <c r="Y41" s="9">
        <v>58</v>
      </c>
      <c r="Z41" s="9">
        <v>0.8</v>
      </c>
    </row>
    <row r="42" spans="1:26" ht="14.25">
      <c r="A42" s="14" t="s">
        <v>73</v>
      </c>
      <c r="B42" s="35">
        <v>5.4</v>
      </c>
      <c r="C42" s="9">
        <v>0.9</v>
      </c>
      <c r="D42" s="35">
        <v>41.1</v>
      </c>
      <c r="E42" s="35">
        <v>210</v>
      </c>
      <c r="F42" s="9">
        <v>0.17</v>
      </c>
      <c r="G42" s="9">
        <v>0</v>
      </c>
      <c r="H42" s="9">
        <v>0</v>
      </c>
      <c r="I42" s="9">
        <v>3</v>
      </c>
      <c r="J42" s="9">
        <v>18</v>
      </c>
      <c r="K42" s="9">
        <v>16</v>
      </c>
      <c r="L42" s="9">
        <v>87</v>
      </c>
      <c r="M42" s="9">
        <v>1.2</v>
      </c>
      <c r="N42" s="39"/>
      <c r="O42" s="9">
        <v>10.4</v>
      </c>
      <c r="P42" s="9">
        <v>0.9</v>
      </c>
      <c r="Q42" s="9">
        <v>75.2</v>
      </c>
      <c r="R42" s="42">
        <v>332</v>
      </c>
      <c r="S42" s="9">
        <v>0.17</v>
      </c>
      <c r="T42" s="9">
        <v>0</v>
      </c>
      <c r="U42" s="9">
        <v>0</v>
      </c>
      <c r="V42" s="9">
        <v>3</v>
      </c>
      <c r="W42" s="9">
        <v>18</v>
      </c>
      <c r="X42" s="9">
        <v>16</v>
      </c>
      <c r="Y42" s="9">
        <v>87</v>
      </c>
      <c r="Z42" s="9">
        <v>1.2</v>
      </c>
    </row>
    <row r="43" spans="1:26" ht="14.25">
      <c r="A43" s="14" t="s">
        <v>39</v>
      </c>
      <c r="B43" s="9">
        <v>1.3</v>
      </c>
      <c r="C43" s="9">
        <v>72.5</v>
      </c>
      <c r="D43" s="9">
        <v>0.9</v>
      </c>
      <c r="E43" s="9">
        <v>661</v>
      </c>
      <c r="F43" s="9">
        <v>0.01</v>
      </c>
      <c r="G43" s="9">
        <v>0</v>
      </c>
      <c r="H43" s="9">
        <v>0.4</v>
      </c>
      <c r="I43" s="9"/>
      <c r="J43" s="9">
        <v>24</v>
      </c>
      <c r="K43" s="9">
        <v>3</v>
      </c>
      <c r="L43" s="9">
        <v>20</v>
      </c>
      <c r="M43" s="9">
        <v>0.2</v>
      </c>
      <c r="N43" s="39"/>
      <c r="O43" s="9">
        <v>1.3</v>
      </c>
      <c r="P43" s="9">
        <v>72.5</v>
      </c>
      <c r="Q43" s="9">
        <v>0.9</v>
      </c>
      <c r="R43" s="42">
        <v>661</v>
      </c>
      <c r="S43" s="9">
        <v>0.01</v>
      </c>
      <c r="T43" s="9">
        <v>0</v>
      </c>
      <c r="U43" s="9">
        <v>0.4</v>
      </c>
      <c r="V43" s="9"/>
      <c r="W43" s="9">
        <v>24</v>
      </c>
      <c r="X43" s="9">
        <v>3</v>
      </c>
      <c r="Y43" s="9">
        <v>20</v>
      </c>
      <c r="Z43" s="9">
        <v>0.2</v>
      </c>
    </row>
    <row r="44" spans="1:26" ht="14.25">
      <c r="A44" s="14" t="s">
        <v>40</v>
      </c>
      <c r="B44" s="9">
        <v>0</v>
      </c>
      <c r="C44" s="35">
        <v>71</v>
      </c>
      <c r="D44" s="9">
        <v>0</v>
      </c>
      <c r="E44" s="35">
        <v>700</v>
      </c>
      <c r="F44" s="9">
        <v>0</v>
      </c>
      <c r="G44" s="9">
        <v>0</v>
      </c>
      <c r="H44" s="9">
        <v>0</v>
      </c>
      <c r="I44" s="9">
        <v>67</v>
      </c>
      <c r="J44" s="9">
        <v>0</v>
      </c>
      <c r="K44" s="9">
        <v>0</v>
      </c>
      <c r="L44" s="9">
        <v>0</v>
      </c>
      <c r="M44" s="9">
        <v>0</v>
      </c>
      <c r="N44" s="39"/>
      <c r="O44" s="9">
        <v>0</v>
      </c>
      <c r="P44" s="9">
        <v>99</v>
      </c>
      <c r="Q44" s="9">
        <v>0</v>
      </c>
      <c r="R44" s="42">
        <v>899</v>
      </c>
      <c r="S44" s="9">
        <v>0</v>
      </c>
      <c r="T44" s="9">
        <v>0</v>
      </c>
      <c r="U44" s="9">
        <v>0</v>
      </c>
      <c r="V44" s="9">
        <v>67</v>
      </c>
      <c r="W44" s="9">
        <v>0</v>
      </c>
      <c r="X44" s="9">
        <v>0</v>
      </c>
      <c r="Y44" s="9">
        <v>0</v>
      </c>
      <c r="Z44" s="9">
        <v>0</v>
      </c>
    </row>
    <row r="45" spans="1:26" ht="14.25">
      <c r="A45" s="14" t="s">
        <v>38</v>
      </c>
      <c r="B45" s="9">
        <v>0.6</v>
      </c>
      <c r="C45" s="35">
        <v>61.5</v>
      </c>
      <c r="D45" s="9">
        <v>0.9</v>
      </c>
      <c r="E45" s="35">
        <v>650</v>
      </c>
      <c r="F45" s="9">
        <v>0</v>
      </c>
      <c r="G45" s="9">
        <v>0</v>
      </c>
      <c r="H45" s="9">
        <v>0.5</v>
      </c>
      <c r="I45" s="9">
        <v>2.2</v>
      </c>
      <c r="J45" s="9">
        <v>22</v>
      </c>
      <c r="K45" s="9">
        <v>3</v>
      </c>
      <c r="L45" s="9">
        <v>19</v>
      </c>
      <c r="M45" s="9">
        <v>0.2</v>
      </c>
      <c r="N45" s="39"/>
      <c r="O45" s="9">
        <v>0.6</v>
      </c>
      <c r="P45" s="9">
        <v>82.5</v>
      </c>
      <c r="Q45" s="9">
        <v>0.9</v>
      </c>
      <c r="R45" s="42">
        <v>748</v>
      </c>
      <c r="S45" s="9">
        <v>0</v>
      </c>
      <c r="T45" s="9">
        <v>0</v>
      </c>
      <c r="U45" s="9">
        <v>0.5</v>
      </c>
      <c r="V45" s="9">
        <v>2.2</v>
      </c>
      <c r="W45" s="9">
        <v>22</v>
      </c>
      <c r="X45" s="9">
        <v>3</v>
      </c>
      <c r="Y45" s="9">
        <v>19</v>
      </c>
      <c r="Z45" s="9">
        <v>0.2</v>
      </c>
    </row>
    <row r="46" spans="1:26" ht="14.25">
      <c r="A46" s="14" t="s">
        <v>106</v>
      </c>
      <c r="B46" s="35">
        <v>8.5</v>
      </c>
      <c r="C46" s="9">
        <v>0.7</v>
      </c>
      <c r="D46" s="9">
        <v>0</v>
      </c>
      <c r="E46" s="9">
        <v>70</v>
      </c>
      <c r="F46" s="9">
        <v>0.08</v>
      </c>
      <c r="G46" s="9">
        <v>0</v>
      </c>
      <c r="H46" s="9">
        <v>0</v>
      </c>
      <c r="I46" s="9">
        <v>0.8</v>
      </c>
      <c r="J46" s="9">
        <v>0</v>
      </c>
      <c r="K46" s="9">
        <v>57</v>
      </c>
      <c r="L46" s="9">
        <v>0</v>
      </c>
      <c r="M46" s="9">
        <v>0.8</v>
      </c>
      <c r="N46" s="39"/>
      <c r="O46" s="9">
        <v>15.9</v>
      </c>
      <c r="P46" s="9">
        <v>0.7</v>
      </c>
      <c r="Q46" s="9">
        <v>0</v>
      </c>
      <c r="R46" s="42">
        <v>70</v>
      </c>
      <c r="S46" s="9">
        <v>0.08</v>
      </c>
      <c r="T46" s="9">
        <v>0</v>
      </c>
      <c r="U46" s="9">
        <v>0</v>
      </c>
      <c r="V46" s="9">
        <v>0.8</v>
      </c>
      <c r="W46" s="9">
        <v>0</v>
      </c>
      <c r="X46" s="9">
        <v>57</v>
      </c>
      <c r="Y46" s="9">
        <v>0</v>
      </c>
      <c r="Z46" s="9">
        <v>0.8</v>
      </c>
    </row>
    <row r="47" spans="1:26" ht="14.25">
      <c r="A47" s="14" t="s">
        <v>83</v>
      </c>
      <c r="B47" s="9">
        <v>3</v>
      </c>
      <c r="C47" s="9">
        <v>0.05</v>
      </c>
      <c r="D47" s="9">
        <v>4.7</v>
      </c>
      <c r="E47" s="9">
        <v>31</v>
      </c>
      <c r="F47" s="9">
        <v>0.04</v>
      </c>
      <c r="G47" s="9">
        <v>0.4</v>
      </c>
      <c r="H47" s="9">
        <v>0</v>
      </c>
      <c r="I47" s="9">
        <v>0.3</v>
      </c>
      <c r="J47" s="9">
        <v>126</v>
      </c>
      <c r="K47" s="9">
        <v>15</v>
      </c>
      <c r="L47" s="9">
        <v>95</v>
      </c>
      <c r="M47" s="9">
        <v>0.1</v>
      </c>
      <c r="N47" s="39"/>
      <c r="O47" s="9">
        <v>3</v>
      </c>
      <c r="P47" s="9">
        <v>0.05</v>
      </c>
      <c r="Q47" s="9">
        <v>4.7</v>
      </c>
      <c r="R47" s="42">
        <v>31</v>
      </c>
      <c r="S47" s="9">
        <v>0.04</v>
      </c>
      <c r="T47" s="9">
        <v>0.4</v>
      </c>
      <c r="U47" s="9">
        <v>0</v>
      </c>
      <c r="V47" s="9">
        <v>0.3</v>
      </c>
      <c r="W47" s="9">
        <v>126</v>
      </c>
      <c r="X47" s="9">
        <v>15</v>
      </c>
      <c r="Y47" s="9">
        <v>95</v>
      </c>
      <c r="Z47" s="9">
        <v>0.1</v>
      </c>
    </row>
    <row r="48" spans="1:26" ht="14.25">
      <c r="A48" s="14" t="s">
        <v>82</v>
      </c>
      <c r="B48" s="35">
        <v>2.2</v>
      </c>
      <c r="C48" s="35">
        <v>2.4</v>
      </c>
      <c r="D48" s="9">
        <v>4.7</v>
      </c>
      <c r="E48" s="9">
        <v>58</v>
      </c>
      <c r="F48" s="35">
        <v>0.02</v>
      </c>
      <c r="G48" s="9">
        <v>1</v>
      </c>
      <c r="H48" s="9">
        <v>0.02</v>
      </c>
      <c r="I48" s="9">
        <v>0.3</v>
      </c>
      <c r="J48" s="9">
        <v>121</v>
      </c>
      <c r="K48" s="9">
        <v>14</v>
      </c>
      <c r="L48" s="9">
        <v>91</v>
      </c>
      <c r="M48" s="9">
        <v>0.1</v>
      </c>
      <c r="N48" s="39"/>
      <c r="O48" s="9">
        <v>2.8</v>
      </c>
      <c r="P48" s="9">
        <v>3.2</v>
      </c>
      <c r="Q48" s="9">
        <v>4.7</v>
      </c>
      <c r="R48" s="42">
        <v>58</v>
      </c>
      <c r="S48" s="9">
        <v>0.03</v>
      </c>
      <c r="T48" s="9">
        <v>1</v>
      </c>
      <c r="U48" s="9">
        <v>0.02</v>
      </c>
      <c r="V48" s="9">
        <v>0.3</v>
      </c>
      <c r="W48" s="9">
        <v>121</v>
      </c>
      <c r="X48" s="9">
        <v>14</v>
      </c>
      <c r="Y48" s="9">
        <v>91</v>
      </c>
      <c r="Z48" s="9">
        <v>0.1</v>
      </c>
    </row>
    <row r="49" spans="1:26" ht="14.25">
      <c r="A49" s="14" t="s">
        <v>84</v>
      </c>
      <c r="B49" s="9">
        <v>7</v>
      </c>
      <c r="C49" s="35">
        <v>5.2</v>
      </c>
      <c r="D49" s="9">
        <v>9.5</v>
      </c>
      <c r="E49" s="9">
        <v>135</v>
      </c>
      <c r="F49" s="9">
        <v>0.06</v>
      </c>
      <c r="G49" s="9">
        <v>1.2</v>
      </c>
      <c r="H49" s="9">
        <v>0.02</v>
      </c>
      <c r="I49" s="9"/>
      <c r="J49" s="9">
        <v>242</v>
      </c>
      <c r="K49" s="9">
        <v>37</v>
      </c>
      <c r="L49" s="9">
        <v>204</v>
      </c>
      <c r="M49" s="9">
        <v>0.2</v>
      </c>
      <c r="N49" s="39"/>
      <c r="O49" s="9">
        <v>7</v>
      </c>
      <c r="P49" s="9">
        <v>7.9</v>
      </c>
      <c r="Q49" s="9">
        <v>9.5</v>
      </c>
      <c r="R49" s="42">
        <v>135</v>
      </c>
      <c r="S49" s="9">
        <v>0.06</v>
      </c>
      <c r="T49" s="9">
        <v>1.2</v>
      </c>
      <c r="U49" s="9">
        <v>0.02</v>
      </c>
      <c r="V49" s="9"/>
      <c r="W49" s="9">
        <v>242</v>
      </c>
      <c r="X49" s="9">
        <v>37</v>
      </c>
      <c r="Y49" s="9">
        <v>204</v>
      </c>
      <c r="Z49" s="9">
        <v>0.2</v>
      </c>
    </row>
    <row r="50" spans="1:26" ht="14.25">
      <c r="A50" s="14" t="s">
        <v>85</v>
      </c>
      <c r="B50" s="9">
        <v>7.2</v>
      </c>
      <c r="C50" s="9">
        <v>8.5</v>
      </c>
      <c r="D50" s="9">
        <v>56</v>
      </c>
      <c r="E50" s="9">
        <v>315</v>
      </c>
      <c r="F50" s="9">
        <v>0.06</v>
      </c>
      <c r="G50" s="9">
        <v>1</v>
      </c>
      <c r="H50" s="9">
        <v>0.03</v>
      </c>
      <c r="I50" s="9"/>
      <c r="J50" s="9">
        <v>307</v>
      </c>
      <c r="K50" s="9">
        <v>34</v>
      </c>
      <c r="L50" s="9">
        <v>219</v>
      </c>
      <c r="M50" s="9">
        <v>0.2</v>
      </c>
      <c r="N50" s="39"/>
      <c r="O50" s="9">
        <v>7.2</v>
      </c>
      <c r="P50" s="9">
        <v>8.5</v>
      </c>
      <c r="Q50" s="9">
        <v>56</v>
      </c>
      <c r="R50" s="42">
        <v>315</v>
      </c>
      <c r="S50" s="9">
        <v>0.06</v>
      </c>
      <c r="T50" s="9">
        <v>1</v>
      </c>
      <c r="U50" s="9">
        <v>0.03</v>
      </c>
      <c r="V50" s="9"/>
      <c r="W50" s="9">
        <v>307</v>
      </c>
      <c r="X50" s="9">
        <v>34</v>
      </c>
      <c r="Y50" s="9">
        <v>219</v>
      </c>
      <c r="Z50" s="9">
        <v>0.2</v>
      </c>
    </row>
    <row r="51" spans="1:26" ht="14.25">
      <c r="A51" s="14" t="s">
        <v>114</v>
      </c>
      <c r="B51" s="9">
        <v>1.3</v>
      </c>
      <c r="C51" s="9">
        <v>0.1</v>
      </c>
      <c r="D51" s="9">
        <v>7</v>
      </c>
      <c r="E51" s="9">
        <v>33</v>
      </c>
      <c r="F51" s="9">
        <v>0.06</v>
      </c>
      <c r="G51" s="9">
        <v>5</v>
      </c>
      <c r="H51" s="9">
        <v>0</v>
      </c>
      <c r="I51" s="9">
        <v>0.4</v>
      </c>
      <c r="J51" s="9">
        <v>51</v>
      </c>
      <c r="K51" s="9">
        <v>38</v>
      </c>
      <c r="L51" s="9">
        <v>55</v>
      </c>
      <c r="M51" s="9">
        <v>1.2</v>
      </c>
      <c r="N51" s="39"/>
      <c r="O51" s="9">
        <v>1.3</v>
      </c>
      <c r="P51" s="9">
        <v>0.1</v>
      </c>
      <c r="Q51" s="9">
        <v>7</v>
      </c>
      <c r="R51" s="42">
        <v>33</v>
      </c>
      <c r="S51" s="9">
        <v>0.06</v>
      </c>
      <c r="T51" s="9">
        <v>5</v>
      </c>
      <c r="U51" s="9">
        <v>0</v>
      </c>
      <c r="V51" s="9">
        <v>0.4</v>
      </c>
      <c r="W51" s="9">
        <v>51</v>
      </c>
      <c r="X51" s="9">
        <v>38</v>
      </c>
      <c r="Y51" s="9">
        <v>55</v>
      </c>
      <c r="Z51" s="9">
        <v>1.2</v>
      </c>
    </row>
    <row r="52" spans="1:26" ht="14.25">
      <c r="A52" s="14" t="s">
        <v>114</v>
      </c>
      <c r="B52" s="9">
        <v>1.3</v>
      </c>
      <c r="C52" s="9">
        <v>0.3</v>
      </c>
      <c r="D52" s="9">
        <v>7.3</v>
      </c>
      <c r="E52" s="9">
        <v>36</v>
      </c>
      <c r="F52" s="9">
        <v>0.03</v>
      </c>
      <c r="G52" s="9">
        <v>4</v>
      </c>
      <c r="H52" s="9">
        <v>0</v>
      </c>
      <c r="I52" s="9">
        <v>0.4</v>
      </c>
      <c r="J52" s="9">
        <v>42</v>
      </c>
      <c r="K52" s="9">
        <v>13</v>
      </c>
      <c r="L52" s="9">
        <v>41</v>
      </c>
      <c r="M52" s="9">
        <v>0.6</v>
      </c>
      <c r="N52" s="39"/>
      <c r="O52" s="9">
        <v>1.3</v>
      </c>
      <c r="P52" s="9">
        <v>0.3</v>
      </c>
      <c r="Q52" s="9">
        <v>7.3</v>
      </c>
      <c r="R52" s="42">
        <v>36</v>
      </c>
      <c r="S52" s="9">
        <v>0.03</v>
      </c>
      <c r="T52" s="9">
        <v>4</v>
      </c>
      <c r="U52" s="9">
        <v>0</v>
      </c>
      <c r="V52" s="9">
        <v>0.4</v>
      </c>
      <c r="W52" s="9">
        <v>42</v>
      </c>
      <c r="X52" s="9">
        <v>13</v>
      </c>
      <c r="Y52" s="9">
        <v>41</v>
      </c>
      <c r="Z52" s="9">
        <v>0.6</v>
      </c>
    </row>
    <row r="53" spans="1:26" ht="14.25">
      <c r="A53" s="14" t="s">
        <v>63</v>
      </c>
      <c r="B53" s="9">
        <v>10.6</v>
      </c>
      <c r="C53" s="9">
        <v>1.3</v>
      </c>
      <c r="D53" s="9">
        <v>73.2</v>
      </c>
      <c r="E53" s="9">
        <v>329</v>
      </c>
      <c r="F53" s="9">
        <v>0.25</v>
      </c>
      <c r="G53" s="9">
        <v>0</v>
      </c>
      <c r="H53" s="9">
        <v>0</v>
      </c>
      <c r="I53" s="9">
        <v>3</v>
      </c>
      <c r="J53" s="9">
        <v>24</v>
      </c>
      <c r="K53" s="9">
        <v>44</v>
      </c>
      <c r="L53" s="9">
        <v>115</v>
      </c>
      <c r="M53" s="9">
        <v>2.1</v>
      </c>
      <c r="N53" s="39"/>
      <c r="O53" s="9">
        <v>10.6</v>
      </c>
      <c r="P53" s="9">
        <v>1.3</v>
      </c>
      <c r="Q53" s="9">
        <v>73.2</v>
      </c>
      <c r="R53" s="42">
        <v>329</v>
      </c>
      <c r="S53" s="9">
        <v>0.25</v>
      </c>
      <c r="T53" s="9">
        <v>0</v>
      </c>
      <c r="U53" s="9">
        <v>0</v>
      </c>
      <c r="V53" s="9">
        <v>3</v>
      </c>
      <c r="W53" s="9">
        <v>24</v>
      </c>
      <c r="X53" s="9">
        <v>44</v>
      </c>
      <c r="Y53" s="9">
        <v>115</v>
      </c>
      <c r="Z53" s="9">
        <v>2.1</v>
      </c>
    </row>
    <row r="54" spans="1:26" ht="14.25">
      <c r="A54" s="14" t="s">
        <v>62</v>
      </c>
      <c r="B54" s="35">
        <v>5.7</v>
      </c>
      <c r="C54" s="9">
        <v>0.9</v>
      </c>
      <c r="D54" s="35">
        <v>51.3</v>
      </c>
      <c r="E54" s="35">
        <v>256</v>
      </c>
      <c r="F54" s="9">
        <v>0.17</v>
      </c>
      <c r="G54" s="9">
        <v>0</v>
      </c>
      <c r="H54" s="9">
        <v>0</v>
      </c>
      <c r="I54" s="9">
        <v>3</v>
      </c>
      <c r="J54" s="9">
        <v>18</v>
      </c>
      <c r="K54" s="9">
        <v>16</v>
      </c>
      <c r="L54" s="9">
        <v>86</v>
      </c>
      <c r="M54" s="9">
        <v>1.2</v>
      </c>
      <c r="N54" s="39"/>
      <c r="O54" s="9">
        <v>10.3</v>
      </c>
      <c r="P54" s="9">
        <v>0.9</v>
      </c>
      <c r="Q54" s="9">
        <v>74.2</v>
      </c>
      <c r="R54" s="42">
        <v>327</v>
      </c>
      <c r="S54" s="9">
        <v>0.17</v>
      </c>
      <c r="T54" s="9">
        <v>0</v>
      </c>
      <c r="U54" s="9">
        <v>0</v>
      </c>
      <c r="V54" s="9">
        <v>3</v>
      </c>
      <c r="W54" s="9">
        <v>18</v>
      </c>
      <c r="X54" s="9">
        <v>16</v>
      </c>
      <c r="Y54" s="9">
        <v>86</v>
      </c>
      <c r="Z54" s="9">
        <v>1.2</v>
      </c>
    </row>
    <row r="55" spans="1:26" ht="14.25">
      <c r="A55" s="14" t="s">
        <v>68</v>
      </c>
      <c r="B55" s="9">
        <v>13.1</v>
      </c>
      <c r="C55" s="9">
        <v>6.2</v>
      </c>
      <c r="D55" s="9">
        <v>65.7</v>
      </c>
      <c r="E55" s="9">
        <v>355</v>
      </c>
      <c r="F55" s="9">
        <v>0.45</v>
      </c>
      <c r="G55" s="9">
        <v>0</v>
      </c>
      <c r="H55" s="9">
        <v>0</v>
      </c>
      <c r="I55" s="9"/>
      <c r="J55" s="9">
        <v>52</v>
      </c>
      <c r="K55" s="9">
        <v>142</v>
      </c>
      <c r="L55" s="9">
        <v>363</v>
      </c>
      <c r="M55" s="9">
        <v>7.8</v>
      </c>
      <c r="N55" s="39"/>
      <c r="O55" s="9">
        <v>13.1</v>
      </c>
      <c r="P55" s="9">
        <v>6.2</v>
      </c>
      <c r="Q55" s="9">
        <v>65.7</v>
      </c>
      <c r="R55" s="42">
        <v>355</v>
      </c>
      <c r="S55" s="9">
        <v>0.45</v>
      </c>
      <c r="T55" s="9">
        <v>0</v>
      </c>
      <c r="U55" s="9">
        <v>0</v>
      </c>
      <c r="V55" s="9"/>
      <c r="W55" s="9">
        <v>52</v>
      </c>
      <c r="X55" s="9">
        <v>142</v>
      </c>
      <c r="Y55" s="9">
        <v>363</v>
      </c>
      <c r="Z55" s="9">
        <v>7.8</v>
      </c>
    </row>
    <row r="56" spans="1:26" ht="14.25">
      <c r="A56" s="14" t="s">
        <v>115</v>
      </c>
      <c r="B56" s="9">
        <v>0.8</v>
      </c>
      <c r="C56" s="9">
        <v>0</v>
      </c>
      <c r="D56" s="9">
        <v>3</v>
      </c>
      <c r="E56" s="9">
        <v>15</v>
      </c>
      <c r="F56" s="9">
        <v>0.03</v>
      </c>
      <c r="G56" s="9">
        <v>105</v>
      </c>
      <c r="H56" s="9">
        <v>0</v>
      </c>
      <c r="I56" s="9">
        <v>0.4</v>
      </c>
      <c r="J56" s="9">
        <v>23</v>
      </c>
      <c r="K56" s="9">
        <v>14</v>
      </c>
      <c r="L56" s="9">
        <v>42</v>
      </c>
      <c r="M56" s="9">
        <v>0.9</v>
      </c>
      <c r="N56" s="39"/>
      <c r="O56" s="9">
        <v>0.8</v>
      </c>
      <c r="P56" s="9">
        <v>0</v>
      </c>
      <c r="Q56" s="9">
        <v>3</v>
      </c>
      <c r="R56" s="42">
        <v>15</v>
      </c>
      <c r="S56" s="9">
        <v>0.03</v>
      </c>
      <c r="T56" s="9">
        <v>105</v>
      </c>
      <c r="U56" s="9">
        <v>0</v>
      </c>
      <c r="V56" s="9">
        <v>0.4</v>
      </c>
      <c r="W56" s="9">
        <v>23</v>
      </c>
      <c r="X56" s="9">
        <v>14</v>
      </c>
      <c r="Y56" s="9">
        <v>42</v>
      </c>
      <c r="Z56" s="9">
        <v>0.9</v>
      </c>
    </row>
    <row r="57" spans="1:26" ht="14.25">
      <c r="A57" s="14" t="s">
        <v>116</v>
      </c>
      <c r="B57" s="9">
        <v>1.3</v>
      </c>
      <c r="C57" s="9">
        <v>0</v>
      </c>
      <c r="D57" s="9">
        <v>4.7</v>
      </c>
      <c r="E57" s="9">
        <v>23</v>
      </c>
      <c r="F57" s="9">
        <v>0.06</v>
      </c>
      <c r="G57" s="9">
        <v>150</v>
      </c>
      <c r="H57" s="9">
        <v>0</v>
      </c>
      <c r="I57" s="9">
        <v>0.4</v>
      </c>
      <c r="J57" s="9">
        <v>6</v>
      </c>
      <c r="K57" s="9">
        <v>10</v>
      </c>
      <c r="L57" s="9">
        <v>25</v>
      </c>
      <c r="M57" s="9">
        <v>0.8</v>
      </c>
      <c r="N57" s="39"/>
      <c r="O57" s="9">
        <v>1.3</v>
      </c>
      <c r="P57" s="9">
        <v>0</v>
      </c>
      <c r="Q57" s="9">
        <v>4.7</v>
      </c>
      <c r="R57" s="42">
        <v>23</v>
      </c>
      <c r="S57" s="9">
        <v>0.06</v>
      </c>
      <c r="T57" s="9">
        <v>150</v>
      </c>
      <c r="U57" s="9">
        <v>0</v>
      </c>
      <c r="V57" s="9">
        <v>0.4</v>
      </c>
      <c r="W57" s="9">
        <v>6</v>
      </c>
      <c r="X57" s="9">
        <v>10</v>
      </c>
      <c r="Y57" s="9">
        <v>25</v>
      </c>
      <c r="Z57" s="9">
        <v>0.8</v>
      </c>
    </row>
    <row r="58" spans="1:26" ht="14.25">
      <c r="A58" s="14" t="s">
        <v>69</v>
      </c>
      <c r="B58" s="9">
        <v>9.3</v>
      </c>
      <c r="C58" s="9">
        <v>1.1</v>
      </c>
      <c r="D58" s="9">
        <v>73.7</v>
      </c>
      <c r="E58" s="9">
        <v>324</v>
      </c>
      <c r="F58" s="9">
        <v>0.12</v>
      </c>
      <c r="G58" s="9">
        <v>0</v>
      </c>
      <c r="H58" s="9">
        <v>0</v>
      </c>
      <c r="I58" s="9">
        <v>3</v>
      </c>
      <c r="J58" s="9">
        <v>38</v>
      </c>
      <c r="K58" s="9">
        <v>94</v>
      </c>
      <c r="L58" s="9">
        <v>323</v>
      </c>
      <c r="M58" s="9">
        <v>3.3</v>
      </c>
      <c r="N58" s="39"/>
      <c r="O58" s="9">
        <v>9.3</v>
      </c>
      <c r="P58" s="9">
        <v>1.1</v>
      </c>
      <c r="Q58" s="9">
        <v>73.7</v>
      </c>
      <c r="R58" s="42">
        <v>324</v>
      </c>
      <c r="S58" s="9">
        <v>0.12</v>
      </c>
      <c r="T58" s="9">
        <v>0</v>
      </c>
      <c r="U58" s="9">
        <v>0</v>
      </c>
      <c r="V58" s="9">
        <v>3</v>
      </c>
      <c r="W58" s="9">
        <v>38</v>
      </c>
      <c r="X58" s="9">
        <v>94</v>
      </c>
      <c r="Y58" s="9">
        <v>323</v>
      </c>
      <c r="Z58" s="9">
        <v>3.3</v>
      </c>
    </row>
    <row r="59" spans="1:26" ht="14.25">
      <c r="A59" s="8" t="s">
        <v>46</v>
      </c>
      <c r="B59" s="9">
        <v>0.3</v>
      </c>
      <c r="C59" s="9">
        <v>0</v>
      </c>
      <c r="D59" s="9">
        <v>17.5</v>
      </c>
      <c r="E59" s="9">
        <v>69</v>
      </c>
      <c r="F59" s="9">
        <v>0.01</v>
      </c>
      <c r="G59" s="9">
        <v>10</v>
      </c>
      <c r="H59" s="9">
        <v>0</v>
      </c>
      <c r="I59" s="9"/>
      <c r="J59" s="9">
        <v>0</v>
      </c>
      <c r="K59" s="9">
        <v>0</v>
      </c>
      <c r="L59" s="9">
        <v>0</v>
      </c>
      <c r="M59" s="9">
        <v>0</v>
      </c>
      <c r="N59" s="39"/>
      <c r="O59" s="9">
        <v>0.3</v>
      </c>
      <c r="P59" s="9">
        <v>0</v>
      </c>
      <c r="Q59" s="9">
        <v>17.5</v>
      </c>
      <c r="R59" s="42">
        <v>69</v>
      </c>
      <c r="S59" s="9">
        <v>0.01</v>
      </c>
      <c r="T59" s="9">
        <v>10</v>
      </c>
      <c r="U59" s="9">
        <v>0</v>
      </c>
      <c r="V59" s="9"/>
      <c r="W59" s="9">
        <v>0</v>
      </c>
      <c r="X59" s="9">
        <v>0</v>
      </c>
      <c r="Y59" s="9">
        <v>0</v>
      </c>
      <c r="Z59" s="9">
        <v>0</v>
      </c>
    </row>
    <row r="60" spans="1:26" ht="14.25">
      <c r="A60" s="8" t="s">
        <v>99</v>
      </c>
      <c r="B60" s="35">
        <v>7.2</v>
      </c>
      <c r="C60" s="9">
        <v>3.1</v>
      </c>
      <c r="D60" s="9">
        <v>0</v>
      </c>
      <c r="E60" s="35">
        <v>62</v>
      </c>
      <c r="F60" s="35">
        <v>0.21</v>
      </c>
      <c r="G60" s="9">
        <v>33</v>
      </c>
      <c r="H60" s="9">
        <v>3.83</v>
      </c>
      <c r="I60" s="9">
        <v>1.3</v>
      </c>
      <c r="J60" s="9">
        <v>5</v>
      </c>
      <c r="K60" s="9">
        <v>18</v>
      </c>
      <c r="L60" s="9">
        <v>339</v>
      </c>
      <c r="M60" s="9">
        <v>9</v>
      </c>
      <c r="N60" s="39"/>
      <c r="O60" s="9">
        <v>17.4</v>
      </c>
      <c r="P60" s="9">
        <v>3.1</v>
      </c>
      <c r="Q60" s="9">
        <v>0</v>
      </c>
      <c r="R60" s="42">
        <v>98</v>
      </c>
      <c r="S60" s="9">
        <v>0.3</v>
      </c>
      <c r="T60" s="9">
        <v>33</v>
      </c>
      <c r="U60" s="9">
        <v>3.83</v>
      </c>
      <c r="V60" s="9">
        <v>1.3</v>
      </c>
      <c r="W60" s="9">
        <v>5</v>
      </c>
      <c r="X60" s="9">
        <v>18</v>
      </c>
      <c r="Y60" s="9">
        <v>339</v>
      </c>
      <c r="Z60" s="9">
        <v>9</v>
      </c>
    </row>
    <row r="61" spans="1:26" ht="14.25">
      <c r="A61" s="8" t="s">
        <v>56</v>
      </c>
      <c r="B61" s="9">
        <v>7.4</v>
      </c>
      <c r="C61" s="9">
        <v>10</v>
      </c>
      <c r="D61" s="9">
        <v>76.2</v>
      </c>
      <c r="E61" s="9">
        <v>406</v>
      </c>
      <c r="F61" s="9">
        <v>0.13</v>
      </c>
      <c r="G61" s="9">
        <v>0</v>
      </c>
      <c r="H61" s="9">
        <v>0</v>
      </c>
      <c r="I61" s="9"/>
      <c r="J61" s="9">
        <v>20</v>
      </c>
      <c r="K61" s="9">
        <v>30</v>
      </c>
      <c r="L61" s="9">
        <v>83</v>
      </c>
      <c r="M61" s="9">
        <v>1.5</v>
      </c>
      <c r="N61" s="39"/>
      <c r="O61" s="9">
        <v>7.4</v>
      </c>
      <c r="P61" s="9">
        <v>10</v>
      </c>
      <c r="Q61" s="9">
        <v>76.2</v>
      </c>
      <c r="R61" s="42">
        <v>406</v>
      </c>
      <c r="S61" s="9">
        <v>0.13</v>
      </c>
      <c r="T61" s="9">
        <v>0</v>
      </c>
      <c r="U61" s="9">
        <v>0</v>
      </c>
      <c r="V61" s="9"/>
      <c r="W61" s="9">
        <v>20</v>
      </c>
      <c r="X61" s="9">
        <v>30</v>
      </c>
      <c r="Y61" s="9">
        <v>83</v>
      </c>
      <c r="Z61" s="9">
        <v>1.5</v>
      </c>
    </row>
    <row r="62" spans="1:26" ht="14.25">
      <c r="A62" s="8" t="s">
        <v>57</v>
      </c>
      <c r="B62" s="9">
        <v>10.4</v>
      </c>
      <c r="C62" s="9">
        <v>5.2</v>
      </c>
      <c r="D62" s="35">
        <v>61</v>
      </c>
      <c r="E62" s="9">
        <v>376</v>
      </c>
      <c r="F62" s="9">
        <v>0.08</v>
      </c>
      <c r="G62" s="9">
        <v>0</v>
      </c>
      <c r="H62" s="9">
        <v>0</v>
      </c>
      <c r="I62" s="9"/>
      <c r="J62" s="9">
        <v>43</v>
      </c>
      <c r="K62" s="9">
        <v>22</v>
      </c>
      <c r="L62" s="9">
        <v>122</v>
      </c>
      <c r="M62" s="9">
        <v>1.8</v>
      </c>
      <c r="N62" s="39"/>
      <c r="O62" s="9">
        <v>10.4</v>
      </c>
      <c r="P62" s="9">
        <v>5.2</v>
      </c>
      <c r="Q62" s="9">
        <v>76.8</v>
      </c>
      <c r="R62" s="42">
        <v>376</v>
      </c>
      <c r="S62" s="9">
        <v>0.08</v>
      </c>
      <c r="T62" s="9">
        <v>0</v>
      </c>
      <c r="U62" s="9">
        <v>0</v>
      </c>
      <c r="V62" s="9"/>
      <c r="W62" s="9">
        <v>43</v>
      </c>
      <c r="X62" s="9">
        <v>22</v>
      </c>
      <c r="Y62" s="9">
        <v>122</v>
      </c>
      <c r="Z62" s="9">
        <v>1.8</v>
      </c>
    </row>
    <row r="63" spans="1:26" ht="14.25">
      <c r="A63" s="8" t="s">
        <v>50</v>
      </c>
      <c r="B63" s="9">
        <v>0.4</v>
      </c>
      <c r="C63" s="9">
        <v>0</v>
      </c>
      <c r="D63" s="9">
        <v>63.9</v>
      </c>
      <c r="E63" s="9">
        <v>242</v>
      </c>
      <c r="F63" s="9">
        <v>0</v>
      </c>
      <c r="G63" s="9">
        <v>0</v>
      </c>
      <c r="H63" s="9">
        <v>0</v>
      </c>
      <c r="I63" s="9"/>
      <c r="J63" s="9">
        <v>22</v>
      </c>
      <c r="K63" s="9">
        <v>14</v>
      </c>
      <c r="L63" s="9">
        <v>19</v>
      </c>
      <c r="M63" s="9">
        <v>1.5</v>
      </c>
      <c r="N63" s="39"/>
      <c r="O63" s="9">
        <v>0.4</v>
      </c>
      <c r="P63" s="9">
        <v>0</v>
      </c>
      <c r="Q63" s="9">
        <v>63.9</v>
      </c>
      <c r="R63" s="42">
        <v>242</v>
      </c>
      <c r="S63" s="9">
        <v>0</v>
      </c>
      <c r="T63" s="9">
        <v>0</v>
      </c>
      <c r="U63" s="9">
        <v>0</v>
      </c>
      <c r="V63" s="9"/>
      <c r="W63" s="9">
        <v>22</v>
      </c>
      <c r="X63" s="9">
        <v>14</v>
      </c>
      <c r="Y63" s="9">
        <v>19</v>
      </c>
      <c r="Z63" s="9">
        <v>1.5</v>
      </c>
    </row>
    <row r="64" spans="1:26" ht="14.25">
      <c r="A64" s="8" t="s">
        <v>51</v>
      </c>
      <c r="B64" s="9">
        <v>0.4</v>
      </c>
      <c r="C64" s="9">
        <v>0</v>
      </c>
      <c r="D64" s="35">
        <v>62.3</v>
      </c>
      <c r="E64" s="9">
        <v>250</v>
      </c>
      <c r="F64" s="9">
        <v>0.01</v>
      </c>
      <c r="G64" s="9">
        <v>0.5</v>
      </c>
      <c r="H64" s="9">
        <v>0</v>
      </c>
      <c r="I64" s="9">
        <v>0</v>
      </c>
      <c r="J64" s="9">
        <v>14</v>
      </c>
      <c r="K64" s="9">
        <v>7</v>
      </c>
      <c r="L64" s="9">
        <v>9</v>
      </c>
      <c r="M64" s="9">
        <v>1.8</v>
      </c>
      <c r="N64" s="39"/>
      <c r="O64" s="9">
        <v>0.4</v>
      </c>
      <c r="P64" s="9">
        <v>0</v>
      </c>
      <c r="Q64" s="9">
        <v>65.3</v>
      </c>
      <c r="R64" s="42">
        <v>250</v>
      </c>
      <c r="S64" s="9">
        <v>0.01</v>
      </c>
      <c r="T64" s="9">
        <v>0.5</v>
      </c>
      <c r="U64" s="9">
        <v>0</v>
      </c>
      <c r="V64" s="9">
        <v>0</v>
      </c>
      <c r="W64" s="9">
        <v>14</v>
      </c>
      <c r="X64" s="9">
        <v>7</v>
      </c>
      <c r="Y64" s="9">
        <v>9</v>
      </c>
      <c r="Z64" s="9">
        <v>1.8</v>
      </c>
    </row>
    <row r="65" spans="1:26" ht="14.25">
      <c r="A65" s="8" t="s">
        <v>119</v>
      </c>
      <c r="B65" s="9">
        <v>0.6</v>
      </c>
      <c r="C65" s="9">
        <v>0</v>
      </c>
      <c r="D65" s="9">
        <v>4.2</v>
      </c>
      <c r="E65" s="9">
        <v>19</v>
      </c>
      <c r="F65" s="9">
        <v>0.06</v>
      </c>
      <c r="G65" s="9">
        <v>25</v>
      </c>
      <c r="H65" s="9">
        <v>0</v>
      </c>
      <c r="I65" s="9">
        <v>0.4</v>
      </c>
      <c r="J65" s="9">
        <v>14</v>
      </c>
      <c r="K65" s="9">
        <v>20</v>
      </c>
      <c r="L65" s="9">
        <v>26</v>
      </c>
      <c r="M65" s="9">
        <v>1.4</v>
      </c>
      <c r="N65" s="39"/>
      <c r="O65" s="9">
        <v>0.6</v>
      </c>
      <c r="P65" s="9">
        <v>0</v>
      </c>
      <c r="Q65" s="9">
        <v>4.2</v>
      </c>
      <c r="R65" s="42">
        <v>19</v>
      </c>
      <c r="S65" s="9">
        <v>0.06</v>
      </c>
      <c r="T65" s="9">
        <v>25</v>
      </c>
      <c r="U65" s="9">
        <v>0</v>
      </c>
      <c r="V65" s="9">
        <v>0.4</v>
      </c>
      <c r="W65" s="9">
        <v>14</v>
      </c>
      <c r="X65" s="9">
        <v>20</v>
      </c>
      <c r="Y65" s="9">
        <v>26</v>
      </c>
      <c r="Z65" s="9">
        <v>1.4</v>
      </c>
    </row>
    <row r="66" spans="1:26" ht="14.25">
      <c r="A66" s="8" t="s">
        <v>292</v>
      </c>
      <c r="B66" s="35">
        <v>2</v>
      </c>
      <c r="C66" s="9">
        <v>2.8</v>
      </c>
      <c r="D66" s="9">
        <v>77.7</v>
      </c>
      <c r="E66" s="9">
        <v>335.8</v>
      </c>
      <c r="F66" s="9">
        <v>0.08</v>
      </c>
      <c r="G66" s="9">
        <v>0</v>
      </c>
      <c r="H66" s="9">
        <v>0</v>
      </c>
      <c r="I66" s="9">
        <v>0</v>
      </c>
      <c r="J66" s="9">
        <v>9</v>
      </c>
      <c r="K66" s="9">
        <v>0</v>
      </c>
      <c r="L66" s="9">
        <v>41</v>
      </c>
      <c r="M66" s="9">
        <v>0.6</v>
      </c>
      <c r="N66"/>
      <c r="O66" s="9">
        <v>4.8</v>
      </c>
      <c r="P66" s="9">
        <v>2.8</v>
      </c>
      <c r="Q66" s="9">
        <v>77.7</v>
      </c>
      <c r="R66" s="42">
        <v>335.8</v>
      </c>
      <c r="S66" s="9">
        <v>0.08</v>
      </c>
      <c r="T66" s="9">
        <v>0</v>
      </c>
      <c r="U66" s="9">
        <v>0</v>
      </c>
      <c r="V66" s="9">
        <v>0</v>
      </c>
      <c r="W66" s="9">
        <v>9</v>
      </c>
      <c r="X66" s="9">
        <v>0</v>
      </c>
      <c r="Y66" s="9">
        <v>41</v>
      </c>
      <c r="Z66" s="9">
        <v>0.6</v>
      </c>
    </row>
    <row r="67" spans="1:26" ht="14.25">
      <c r="A67" s="8" t="s">
        <v>218</v>
      </c>
      <c r="B67" s="35">
        <v>4.7</v>
      </c>
      <c r="C67" s="9">
        <v>1.2</v>
      </c>
      <c r="D67" s="35">
        <v>41.2</v>
      </c>
      <c r="E67" s="35">
        <v>163</v>
      </c>
      <c r="F67" s="35">
        <v>0.2</v>
      </c>
      <c r="G67" s="9">
        <v>0</v>
      </c>
      <c r="H67" s="9">
        <v>0</v>
      </c>
      <c r="I67" s="9">
        <v>1.7</v>
      </c>
      <c r="J67" s="9">
        <v>40</v>
      </c>
      <c r="K67" s="9">
        <v>60</v>
      </c>
      <c r="L67" s="9">
        <v>276</v>
      </c>
      <c r="M67" s="9">
        <v>4.7</v>
      </c>
      <c r="N67" s="39"/>
      <c r="O67" s="9">
        <v>11</v>
      </c>
      <c r="P67" s="9">
        <v>1.2</v>
      </c>
      <c r="Q67" s="9">
        <v>68.5</v>
      </c>
      <c r="R67" s="42">
        <v>329</v>
      </c>
      <c r="S67" s="9">
        <v>0.3</v>
      </c>
      <c r="T67" s="9">
        <v>0</v>
      </c>
      <c r="U67" s="9">
        <v>0</v>
      </c>
      <c r="V67" s="9">
        <v>1.7</v>
      </c>
      <c r="W67" s="9">
        <v>40</v>
      </c>
      <c r="X67" s="9">
        <v>60</v>
      </c>
      <c r="Y67" s="9">
        <v>276</v>
      </c>
      <c r="Z67" s="9">
        <v>4.7</v>
      </c>
    </row>
    <row r="68" spans="1:26" ht="14.25">
      <c r="A68" s="14" t="s">
        <v>67</v>
      </c>
      <c r="B68" s="9">
        <v>12</v>
      </c>
      <c r="C68" s="9">
        <v>2.9</v>
      </c>
      <c r="D68" s="35">
        <v>59.3</v>
      </c>
      <c r="E68" s="35">
        <v>181</v>
      </c>
      <c r="F68" s="9">
        <v>0.62</v>
      </c>
      <c r="G68" s="9">
        <v>0</v>
      </c>
      <c r="H68" s="9">
        <v>0</v>
      </c>
      <c r="I68" s="9">
        <v>3</v>
      </c>
      <c r="J68" s="9">
        <v>27</v>
      </c>
      <c r="K68" s="9">
        <v>101</v>
      </c>
      <c r="L68" s="9">
        <v>233</v>
      </c>
      <c r="M68" s="9">
        <v>7</v>
      </c>
      <c r="N68" s="39"/>
      <c r="O68" s="9">
        <v>12</v>
      </c>
      <c r="P68" s="9">
        <v>2.9</v>
      </c>
      <c r="Q68" s="9">
        <v>69.3</v>
      </c>
      <c r="R68" s="42">
        <v>334</v>
      </c>
      <c r="S68" s="9">
        <v>0.62</v>
      </c>
      <c r="T68" s="9">
        <v>0</v>
      </c>
      <c r="U68" s="9">
        <v>0</v>
      </c>
      <c r="V68" s="9">
        <v>3</v>
      </c>
      <c r="W68" s="9">
        <v>27</v>
      </c>
      <c r="X68" s="9">
        <v>101</v>
      </c>
      <c r="Y68" s="9">
        <v>233</v>
      </c>
      <c r="Z68" s="9">
        <v>7</v>
      </c>
    </row>
    <row r="69" spans="1:26" ht="14.25">
      <c r="A69" s="14" t="s">
        <v>66</v>
      </c>
      <c r="B69" s="35">
        <v>6.5</v>
      </c>
      <c r="C69" s="9">
        <v>0.6</v>
      </c>
      <c r="D69" s="9">
        <v>77.3</v>
      </c>
      <c r="E69" s="35">
        <v>250</v>
      </c>
      <c r="F69" s="9">
        <v>0.08</v>
      </c>
      <c r="G69" s="9">
        <v>0</v>
      </c>
      <c r="H69" s="9">
        <v>0</v>
      </c>
      <c r="I69" s="9">
        <v>3</v>
      </c>
      <c r="J69" s="9">
        <v>24</v>
      </c>
      <c r="K69" s="9">
        <v>21</v>
      </c>
      <c r="L69" s="9">
        <v>97</v>
      </c>
      <c r="M69" s="9">
        <v>1.8</v>
      </c>
      <c r="N69" s="39"/>
      <c r="O69" s="9">
        <v>7</v>
      </c>
      <c r="P69" s="9">
        <v>0.6</v>
      </c>
      <c r="Q69" s="9">
        <v>77.3</v>
      </c>
      <c r="R69" s="42">
        <v>323</v>
      </c>
      <c r="S69" s="9">
        <v>0.08</v>
      </c>
      <c r="T69" s="9">
        <v>0</v>
      </c>
      <c r="U69" s="9">
        <v>0</v>
      </c>
      <c r="V69" s="9">
        <v>3</v>
      </c>
      <c r="W69" s="9">
        <v>24</v>
      </c>
      <c r="X69" s="9">
        <v>21</v>
      </c>
      <c r="Y69" s="9">
        <v>97</v>
      </c>
      <c r="Z69" s="9">
        <v>1.8</v>
      </c>
    </row>
    <row r="70" spans="1:26" ht="14.25">
      <c r="A70" s="14" t="s">
        <v>227</v>
      </c>
      <c r="B70" s="9">
        <v>6</v>
      </c>
      <c r="C70" s="9">
        <v>3.9</v>
      </c>
      <c r="D70" s="9">
        <v>3.1</v>
      </c>
      <c r="E70" s="9">
        <v>70.3</v>
      </c>
      <c r="F70" s="9">
        <v>0.07</v>
      </c>
      <c r="G70" s="9">
        <v>5.9</v>
      </c>
      <c r="H70" s="9">
        <v>0.2</v>
      </c>
      <c r="I70" s="9">
        <v>1.1</v>
      </c>
      <c r="J70" s="9">
        <v>37.9</v>
      </c>
      <c r="K70" s="9">
        <v>16.4</v>
      </c>
      <c r="L70" s="9">
        <v>87.3</v>
      </c>
      <c r="M70" s="9">
        <v>0.8</v>
      </c>
      <c r="N70" s="39"/>
      <c r="O70" s="9">
        <v>6</v>
      </c>
      <c r="P70" s="9">
        <v>3.9</v>
      </c>
      <c r="Q70" s="9">
        <v>3.1</v>
      </c>
      <c r="R70" s="42">
        <v>70.3</v>
      </c>
      <c r="S70" s="9">
        <v>0.07</v>
      </c>
      <c r="T70" s="9">
        <v>5.9</v>
      </c>
      <c r="U70" s="9">
        <v>0.2</v>
      </c>
      <c r="V70" s="9">
        <v>1.1</v>
      </c>
      <c r="W70" s="9">
        <v>37.9</v>
      </c>
      <c r="X70" s="9">
        <v>16.4</v>
      </c>
      <c r="Y70" s="9">
        <v>87.3</v>
      </c>
      <c r="Z70" s="9">
        <v>0.8</v>
      </c>
    </row>
    <row r="71" spans="1:26" ht="14.25">
      <c r="A71" s="8" t="s">
        <v>92</v>
      </c>
      <c r="B71" s="9">
        <v>3</v>
      </c>
      <c r="C71" s="35">
        <v>4</v>
      </c>
      <c r="D71" s="9">
        <v>4.1</v>
      </c>
      <c r="E71" s="9">
        <v>85</v>
      </c>
      <c r="F71" s="9">
        <v>0.02</v>
      </c>
      <c r="G71" s="9">
        <v>0.3</v>
      </c>
      <c r="H71" s="9">
        <v>0.04</v>
      </c>
      <c r="I71" s="9">
        <v>0.3</v>
      </c>
      <c r="J71" s="9">
        <v>124</v>
      </c>
      <c r="K71" s="9">
        <v>14</v>
      </c>
      <c r="L71" s="9">
        <v>92</v>
      </c>
      <c r="M71" s="9">
        <v>0.1</v>
      </c>
      <c r="N71" s="39"/>
      <c r="O71" s="9">
        <v>3</v>
      </c>
      <c r="P71" s="9">
        <v>6</v>
      </c>
      <c r="Q71" s="9">
        <v>4.1</v>
      </c>
      <c r="R71" s="42">
        <v>85</v>
      </c>
      <c r="S71" s="9">
        <v>0.02</v>
      </c>
      <c r="T71" s="9">
        <v>0.3</v>
      </c>
      <c r="U71" s="9">
        <v>0.04</v>
      </c>
      <c r="V71" s="9">
        <v>0.3</v>
      </c>
      <c r="W71" s="9">
        <v>124</v>
      </c>
      <c r="X71" s="9">
        <v>14</v>
      </c>
      <c r="Y71" s="9">
        <v>92</v>
      </c>
      <c r="Z71" s="9">
        <v>0.1</v>
      </c>
    </row>
    <row r="72" spans="1:26" ht="14.25">
      <c r="A72" s="8" t="s">
        <v>117</v>
      </c>
      <c r="B72" s="9">
        <v>1.5</v>
      </c>
      <c r="C72" s="9">
        <v>0</v>
      </c>
      <c r="D72" s="9">
        <v>2.2</v>
      </c>
      <c r="E72" s="9">
        <v>14</v>
      </c>
      <c r="F72" s="9">
        <v>0.03</v>
      </c>
      <c r="G72" s="9">
        <v>15</v>
      </c>
      <c r="H72" s="9">
        <v>0</v>
      </c>
      <c r="I72" s="9">
        <v>0.4</v>
      </c>
      <c r="J72" s="9">
        <v>77</v>
      </c>
      <c r="K72" s="9">
        <v>40</v>
      </c>
      <c r="L72" s="9">
        <v>34</v>
      </c>
      <c r="M72" s="9">
        <v>0.6</v>
      </c>
      <c r="N72" s="39"/>
      <c r="O72" s="9">
        <v>1.5</v>
      </c>
      <c r="P72" s="9">
        <v>0</v>
      </c>
      <c r="Q72" s="9">
        <v>2.2</v>
      </c>
      <c r="R72" s="42">
        <v>14</v>
      </c>
      <c r="S72" s="9">
        <v>0.03</v>
      </c>
      <c r="T72" s="9">
        <v>15</v>
      </c>
      <c r="U72" s="9">
        <v>0</v>
      </c>
      <c r="V72" s="9">
        <v>0.4</v>
      </c>
      <c r="W72" s="9">
        <v>77</v>
      </c>
      <c r="X72" s="9">
        <v>40</v>
      </c>
      <c r="Y72" s="9">
        <v>34</v>
      </c>
      <c r="Z72" s="9">
        <v>0.6</v>
      </c>
    </row>
    <row r="73" spans="1:26" ht="14.25">
      <c r="A73" s="8" t="s">
        <v>52</v>
      </c>
      <c r="B73" s="9">
        <v>0</v>
      </c>
      <c r="C73" s="9">
        <v>0</v>
      </c>
      <c r="D73" s="35">
        <v>70.2</v>
      </c>
      <c r="E73" s="35">
        <v>260</v>
      </c>
      <c r="F73" s="9">
        <v>0</v>
      </c>
      <c r="G73" s="9">
        <v>0</v>
      </c>
      <c r="H73" s="9">
        <v>0</v>
      </c>
      <c r="I73" s="9"/>
      <c r="J73" s="9">
        <v>2</v>
      </c>
      <c r="K73" s="9">
        <v>0</v>
      </c>
      <c r="L73" s="9">
        <v>0</v>
      </c>
      <c r="M73" s="9">
        <v>0.3</v>
      </c>
      <c r="N73" s="39"/>
      <c r="O73" s="9">
        <v>0</v>
      </c>
      <c r="P73" s="9">
        <v>0</v>
      </c>
      <c r="Q73" s="9">
        <v>99.8</v>
      </c>
      <c r="R73" s="42">
        <v>374</v>
      </c>
      <c r="S73" s="9">
        <v>0</v>
      </c>
      <c r="T73" s="9">
        <v>0</v>
      </c>
      <c r="U73" s="9">
        <v>0</v>
      </c>
      <c r="V73" s="9"/>
      <c r="W73" s="9">
        <v>2</v>
      </c>
      <c r="X73" s="9">
        <v>0</v>
      </c>
      <c r="Y73" s="9">
        <v>0</v>
      </c>
      <c r="Z73" s="9">
        <v>0.3</v>
      </c>
    </row>
    <row r="74" spans="1:26" ht="14.25">
      <c r="A74" s="8" t="s">
        <v>118</v>
      </c>
      <c r="B74" s="9">
        <v>1.7</v>
      </c>
      <c r="C74" s="9">
        <v>0</v>
      </c>
      <c r="D74" s="9">
        <v>10.8</v>
      </c>
      <c r="E74" s="9">
        <v>48</v>
      </c>
      <c r="F74" s="9">
        <v>0.02</v>
      </c>
      <c r="G74" s="9">
        <v>10</v>
      </c>
      <c r="H74" s="9">
        <v>0</v>
      </c>
      <c r="I74" s="9">
        <v>0.4</v>
      </c>
      <c r="J74" s="9">
        <v>37</v>
      </c>
      <c r="K74" s="9">
        <v>43</v>
      </c>
      <c r="L74" s="9">
        <v>43</v>
      </c>
      <c r="M74" s="9">
        <v>1.4</v>
      </c>
      <c r="N74" s="39"/>
      <c r="O74" s="9">
        <v>1.7</v>
      </c>
      <c r="P74" s="9">
        <v>0</v>
      </c>
      <c r="Q74" s="9">
        <v>10.8</v>
      </c>
      <c r="R74" s="42">
        <v>48</v>
      </c>
      <c r="S74" s="9">
        <v>0.02</v>
      </c>
      <c r="T74" s="9">
        <v>10</v>
      </c>
      <c r="U74" s="9">
        <v>0</v>
      </c>
      <c r="V74" s="9">
        <v>0.4</v>
      </c>
      <c r="W74" s="9">
        <v>37</v>
      </c>
      <c r="X74" s="9">
        <v>43</v>
      </c>
      <c r="Y74" s="9">
        <v>43</v>
      </c>
      <c r="Z74" s="9">
        <v>1.4</v>
      </c>
    </row>
    <row r="75" spans="1:26" ht="14.25">
      <c r="A75" s="8" t="s">
        <v>118</v>
      </c>
      <c r="B75" s="9">
        <v>1.2</v>
      </c>
      <c r="C75" s="9">
        <v>0</v>
      </c>
      <c r="D75" s="9">
        <v>7.1</v>
      </c>
      <c r="E75" s="9">
        <v>32</v>
      </c>
      <c r="F75" s="9">
        <v>0.01</v>
      </c>
      <c r="G75" s="9">
        <v>4</v>
      </c>
      <c r="H75" s="9">
        <v>0</v>
      </c>
      <c r="I75" s="9">
        <v>0.4</v>
      </c>
      <c r="J75" s="9">
        <v>15</v>
      </c>
      <c r="K75" s="9">
        <v>16</v>
      </c>
      <c r="L75" s="9">
        <v>29</v>
      </c>
      <c r="M75" s="9">
        <v>0.6</v>
      </c>
      <c r="N75" s="39"/>
      <c r="O75" s="9">
        <v>1.2</v>
      </c>
      <c r="P75" s="9">
        <v>0</v>
      </c>
      <c r="Q75" s="9">
        <v>7.1</v>
      </c>
      <c r="R75" s="42">
        <v>32</v>
      </c>
      <c r="S75" s="9">
        <v>0.01</v>
      </c>
      <c r="T75" s="9">
        <v>4</v>
      </c>
      <c r="U75" s="9">
        <v>0</v>
      </c>
      <c r="V75" s="9">
        <v>0.4</v>
      </c>
      <c r="W75" s="9">
        <v>15</v>
      </c>
      <c r="X75" s="9">
        <v>16</v>
      </c>
      <c r="Y75" s="9">
        <v>29</v>
      </c>
      <c r="Z75" s="9">
        <v>0.6</v>
      </c>
    </row>
    <row r="76" spans="1:26" ht="14.25">
      <c r="A76" s="14" t="s">
        <v>81</v>
      </c>
      <c r="B76" s="9">
        <v>7.6</v>
      </c>
      <c r="C76" s="9">
        <v>5</v>
      </c>
      <c r="D76" s="9">
        <v>56.4</v>
      </c>
      <c r="E76" s="9">
        <v>288</v>
      </c>
      <c r="F76" s="9">
        <v>0.18</v>
      </c>
      <c r="G76" s="9">
        <v>0</v>
      </c>
      <c r="H76" s="9">
        <v>0</v>
      </c>
      <c r="I76" s="9"/>
      <c r="J76" s="9">
        <v>25</v>
      </c>
      <c r="K76" s="9">
        <v>33</v>
      </c>
      <c r="L76" s="9">
        <v>85</v>
      </c>
      <c r="M76" s="9">
        <v>1.5</v>
      </c>
      <c r="N76" s="39"/>
      <c r="O76" s="9">
        <v>7.6</v>
      </c>
      <c r="P76" s="9">
        <v>5</v>
      </c>
      <c r="Q76" s="9">
        <v>56.4</v>
      </c>
      <c r="R76" s="42">
        <v>288</v>
      </c>
      <c r="S76" s="9">
        <v>0.18</v>
      </c>
      <c r="T76" s="9">
        <v>0</v>
      </c>
      <c r="U76" s="9">
        <v>0</v>
      </c>
      <c r="V76" s="9"/>
      <c r="W76" s="9">
        <v>25</v>
      </c>
      <c r="X76" s="9">
        <v>33</v>
      </c>
      <c r="Y76" s="9">
        <v>85</v>
      </c>
      <c r="Z76" s="9">
        <v>1.5</v>
      </c>
    </row>
    <row r="77" spans="1:26" ht="14.25">
      <c r="A77" s="8" t="s">
        <v>107</v>
      </c>
      <c r="B77" s="9">
        <v>17.7</v>
      </c>
      <c r="C77" s="9">
        <v>19.5</v>
      </c>
      <c r="D77" s="9">
        <v>0</v>
      </c>
      <c r="E77" s="9">
        <v>242</v>
      </c>
      <c r="F77" s="9">
        <v>0.03</v>
      </c>
      <c r="G77" s="9">
        <v>2.7</v>
      </c>
      <c r="H77" s="9">
        <v>0.03</v>
      </c>
      <c r="I77" s="9">
        <v>0.8</v>
      </c>
      <c r="J77" s="9">
        <v>102</v>
      </c>
      <c r="K77" s="9">
        <v>30</v>
      </c>
      <c r="L77" s="9">
        <v>278</v>
      </c>
      <c r="M77" s="9">
        <v>0.9</v>
      </c>
      <c r="N77" s="39"/>
      <c r="O77" s="9">
        <v>17.7</v>
      </c>
      <c r="P77" s="9">
        <v>19.5</v>
      </c>
      <c r="Q77" s="9">
        <v>0</v>
      </c>
      <c r="R77" s="42">
        <v>242</v>
      </c>
      <c r="S77" s="9">
        <v>0.03</v>
      </c>
      <c r="T77" s="9">
        <v>2.7</v>
      </c>
      <c r="U77" s="9">
        <v>0.03</v>
      </c>
      <c r="V77" s="9">
        <v>0.8</v>
      </c>
      <c r="W77" s="9">
        <v>102</v>
      </c>
      <c r="X77" s="9">
        <v>30</v>
      </c>
      <c r="Y77" s="9">
        <v>278</v>
      </c>
      <c r="Z77" s="9">
        <v>0.9</v>
      </c>
    </row>
    <row r="78" spans="1:26" ht="14.25">
      <c r="A78" s="8" t="s">
        <v>232</v>
      </c>
      <c r="B78" s="9">
        <v>2.5</v>
      </c>
      <c r="C78" s="9">
        <v>20</v>
      </c>
      <c r="D78" s="9">
        <v>3.4</v>
      </c>
      <c r="E78" s="9">
        <v>206</v>
      </c>
      <c r="F78" s="9">
        <v>0.03</v>
      </c>
      <c r="G78" s="9">
        <v>0.3</v>
      </c>
      <c r="H78" s="9">
        <v>0.15</v>
      </c>
      <c r="I78" s="9">
        <v>0.4</v>
      </c>
      <c r="J78" s="9">
        <v>86</v>
      </c>
      <c r="K78" s="9">
        <v>8</v>
      </c>
      <c r="L78" s="9">
        <v>60</v>
      </c>
      <c r="M78" s="9">
        <v>0.2</v>
      </c>
      <c r="N78" s="39"/>
      <c r="O78" s="9">
        <v>2.5</v>
      </c>
      <c r="P78" s="9">
        <v>20</v>
      </c>
      <c r="Q78" s="9">
        <v>3.4</v>
      </c>
      <c r="R78" s="42">
        <v>206</v>
      </c>
      <c r="S78" s="9">
        <v>0.03</v>
      </c>
      <c r="T78" s="9">
        <v>0.3</v>
      </c>
      <c r="U78" s="9">
        <v>0.15</v>
      </c>
      <c r="V78" s="9">
        <v>0.4</v>
      </c>
      <c r="W78" s="9">
        <v>86</v>
      </c>
      <c r="X78" s="9">
        <v>8</v>
      </c>
      <c r="Y78" s="9">
        <v>60</v>
      </c>
      <c r="Z78" s="9">
        <v>0.2</v>
      </c>
    </row>
    <row r="79" spans="1:26" ht="14.25">
      <c r="A79" s="8" t="s">
        <v>100</v>
      </c>
      <c r="B79" s="9">
        <v>12.3</v>
      </c>
      <c r="C79" s="9">
        <v>25.3</v>
      </c>
      <c r="D79" s="9">
        <v>0</v>
      </c>
      <c r="E79" s="9">
        <v>277</v>
      </c>
      <c r="F79" s="9">
        <v>0</v>
      </c>
      <c r="G79" s="9">
        <v>0</v>
      </c>
      <c r="H79" s="9">
        <v>0</v>
      </c>
      <c r="I79" s="9"/>
      <c r="J79" s="9">
        <v>29</v>
      </c>
      <c r="K79" s="9">
        <v>20</v>
      </c>
      <c r="L79" s="9">
        <v>161</v>
      </c>
      <c r="M79" s="9">
        <v>1.7</v>
      </c>
      <c r="N79" s="39"/>
      <c r="O79" s="9">
        <v>12.3</v>
      </c>
      <c r="P79" s="9">
        <v>25.3</v>
      </c>
      <c r="Q79" s="9">
        <v>0</v>
      </c>
      <c r="R79" s="42">
        <v>277</v>
      </c>
      <c r="S79" s="9">
        <v>0</v>
      </c>
      <c r="T79" s="9">
        <v>0</v>
      </c>
      <c r="U79" s="9">
        <v>0</v>
      </c>
      <c r="V79" s="9"/>
      <c r="W79" s="9">
        <v>29</v>
      </c>
      <c r="X79" s="9">
        <v>20</v>
      </c>
      <c r="Y79" s="9">
        <v>161</v>
      </c>
      <c r="Z79" s="9">
        <v>1.7</v>
      </c>
    </row>
    <row r="80" spans="1:26" ht="14.25">
      <c r="A80" s="8" t="s">
        <v>101</v>
      </c>
      <c r="B80" s="9">
        <v>12</v>
      </c>
      <c r="C80" s="9">
        <v>19.1</v>
      </c>
      <c r="D80" s="9">
        <v>0</v>
      </c>
      <c r="E80" s="9">
        <v>220</v>
      </c>
      <c r="F80" s="9">
        <v>0.18</v>
      </c>
      <c r="G80" s="9">
        <v>0</v>
      </c>
      <c r="H80" s="9">
        <v>0</v>
      </c>
      <c r="I80" s="9"/>
      <c r="J80" s="9">
        <v>7</v>
      </c>
      <c r="K80" s="9">
        <v>17</v>
      </c>
      <c r="L80" s="9">
        <v>150</v>
      </c>
      <c r="M80" s="9">
        <v>1.8</v>
      </c>
      <c r="N80" s="39"/>
      <c r="O80" s="9">
        <v>12</v>
      </c>
      <c r="P80" s="9">
        <v>19.1</v>
      </c>
      <c r="Q80" s="9">
        <v>0</v>
      </c>
      <c r="R80" s="42">
        <v>220</v>
      </c>
      <c r="S80" s="9">
        <v>0.18</v>
      </c>
      <c r="T80" s="9">
        <v>0</v>
      </c>
      <c r="U80" s="9">
        <v>0</v>
      </c>
      <c r="V80" s="9"/>
      <c r="W80" s="9">
        <v>7</v>
      </c>
      <c r="X80" s="9">
        <v>17</v>
      </c>
      <c r="Y80" s="9">
        <v>150</v>
      </c>
      <c r="Z80" s="9">
        <v>1.8</v>
      </c>
    </row>
    <row r="81" spans="1:26" ht="14.25">
      <c r="A81" s="8" t="s">
        <v>211</v>
      </c>
      <c r="B81" s="9">
        <v>0.3</v>
      </c>
      <c r="C81" s="9">
        <v>0</v>
      </c>
      <c r="D81" s="9">
        <v>14.5</v>
      </c>
      <c r="E81" s="9">
        <v>55.6</v>
      </c>
      <c r="F81" s="9">
        <v>0.003</v>
      </c>
      <c r="G81" s="9">
        <v>0.2</v>
      </c>
      <c r="H81" s="9">
        <v>0.1</v>
      </c>
      <c r="I81" s="9">
        <v>0</v>
      </c>
      <c r="J81" s="9">
        <v>12.6</v>
      </c>
      <c r="K81" s="9">
        <v>9.7</v>
      </c>
      <c r="L81" s="9">
        <v>19.8</v>
      </c>
      <c r="M81" s="9">
        <v>0.3</v>
      </c>
      <c r="N81" s="39"/>
      <c r="O81" s="9">
        <v>0.3</v>
      </c>
      <c r="P81" s="9">
        <v>0</v>
      </c>
      <c r="Q81" s="9">
        <v>14.5</v>
      </c>
      <c r="R81" s="42">
        <v>55.6</v>
      </c>
      <c r="S81" s="9">
        <v>0.003</v>
      </c>
      <c r="T81" s="9">
        <v>0.2</v>
      </c>
      <c r="U81" s="9">
        <v>0.1</v>
      </c>
      <c r="V81" s="9">
        <v>0</v>
      </c>
      <c r="W81" s="9">
        <v>12.6</v>
      </c>
      <c r="X81" s="9">
        <v>9.7</v>
      </c>
      <c r="Y81" s="9">
        <v>19.8</v>
      </c>
      <c r="Z81" s="9">
        <v>0.3</v>
      </c>
    </row>
    <row r="82" spans="1:26" ht="14.25">
      <c r="A82" s="8" t="s">
        <v>93</v>
      </c>
      <c r="B82" s="9">
        <v>23.5</v>
      </c>
      <c r="C82" s="35">
        <v>20.3</v>
      </c>
      <c r="D82" s="9">
        <v>0</v>
      </c>
      <c r="E82" s="9">
        <v>380</v>
      </c>
      <c r="F82" s="9">
        <v>0.03</v>
      </c>
      <c r="G82" s="9">
        <v>2.4</v>
      </c>
      <c r="H82" s="9">
        <v>0.21</v>
      </c>
      <c r="I82" s="9">
        <v>0.3</v>
      </c>
      <c r="J82" s="9">
        <v>760</v>
      </c>
      <c r="K82" s="9">
        <v>0</v>
      </c>
      <c r="L82" s="9">
        <v>424</v>
      </c>
      <c r="M82" s="9">
        <v>0</v>
      </c>
      <c r="N82" s="39"/>
      <c r="O82" s="9">
        <v>23.5</v>
      </c>
      <c r="P82" s="9">
        <v>30.9</v>
      </c>
      <c r="Q82" s="9">
        <v>0</v>
      </c>
      <c r="R82" s="42">
        <v>380</v>
      </c>
      <c r="S82" s="9">
        <v>0.03</v>
      </c>
      <c r="T82" s="9">
        <v>2.4</v>
      </c>
      <c r="U82" s="9">
        <v>0.21</v>
      </c>
      <c r="V82" s="9">
        <v>0.3</v>
      </c>
      <c r="W82" s="9">
        <v>760</v>
      </c>
      <c r="X82" s="9">
        <v>0</v>
      </c>
      <c r="Y82" s="9">
        <v>424</v>
      </c>
      <c r="Z82" s="9">
        <v>0</v>
      </c>
    </row>
    <row r="83" spans="1:26" ht="14.25">
      <c r="A83" s="8" t="s">
        <v>94</v>
      </c>
      <c r="B83" s="9">
        <v>29</v>
      </c>
      <c r="C83" s="9">
        <v>15</v>
      </c>
      <c r="D83" s="9">
        <v>0</v>
      </c>
      <c r="E83" s="9">
        <v>258</v>
      </c>
      <c r="F83" s="9">
        <v>0.04</v>
      </c>
      <c r="G83" s="9">
        <v>3.5</v>
      </c>
      <c r="H83" s="9">
        <v>0.17</v>
      </c>
      <c r="I83" s="9">
        <v>0.3</v>
      </c>
      <c r="J83" s="9">
        <v>1040</v>
      </c>
      <c r="K83" s="9">
        <v>0</v>
      </c>
      <c r="L83" s="9">
        <v>564</v>
      </c>
      <c r="M83" s="9">
        <v>0</v>
      </c>
      <c r="N83" s="39"/>
      <c r="O83" s="9">
        <v>29</v>
      </c>
      <c r="P83" s="9">
        <v>15</v>
      </c>
      <c r="Q83" s="9">
        <v>0</v>
      </c>
      <c r="R83" s="42">
        <v>258</v>
      </c>
      <c r="S83" s="9">
        <v>0.04</v>
      </c>
      <c r="T83" s="9">
        <v>3.5</v>
      </c>
      <c r="U83" s="9">
        <v>0.17</v>
      </c>
      <c r="V83" s="9">
        <v>0.3</v>
      </c>
      <c r="W83" s="9">
        <v>1040</v>
      </c>
      <c r="X83" s="9">
        <v>0</v>
      </c>
      <c r="Y83" s="9">
        <v>564</v>
      </c>
      <c r="Z83" s="9">
        <v>0</v>
      </c>
    </row>
    <row r="84" spans="1:26" ht="14.25">
      <c r="A84" s="8" t="s">
        <v>95</v>
      </c>
      <c r="B84" s="9">
        <v>23.4</v>
      </c>
      <c r="C84" s="9">
        <v>30</v>
      </c>
      <c r="D84" s="9">
        <v>0</v>
      </c>
      <c r="E84" s="9">
        <v>371</v>
      </c>
      <c r="F84" s="9">
        <v>0.04</v>
      </c>
      <c r="G84" s="9">
        <v>1.6</v>
      </c>
      <c r="H84" s="9">
        <v>0.26</v>
      </c>
      <c r="I84" s="9">
        <v>0.3</v>
      </c>
      <c r="J84" s="9">
        <v>1000</v>
      </c>
      <c r="K84" s="9">
        <v>47</v>
      </c>
      <c r="L84" s="9">
        <v>544</v>
      </c>
      <c r="M84" s="9">
        <v>0.6</v>
      </c>
      <c r="N84" s="39"/>
      <c r="O84" s="9">
        <v>23.4</v>
      </c>
      <c r="P84" s="9">
        <v>30</v>
      </c>
      <c r="Q84" s="9">
        <v>0</v>
      </c>
      <c r="R84" s="42">
        <v>371</v>
      </c>
      <c r="S84" s="9">
        <v>0.04</v>
      </c>
      <c r="T84" s="9">
        <v>1.6</v>
      </c>
      <c r="U84" s="9">
        <v>0.26</v>
      </c>
      <c r="V84" s="9">
        <v>0.3</v>
      </c>
      <c r="W84" s="9">
        <v>1000</v>
      </c>
      <c r="X84" s="9">
        <v>47</v>
      </c>
      <c r="Y84" s="9">
        <v>544</v>
      </c>
      <c r="Z84" s="9">
        <v>0.6</v>
      </c>
    </row>
    <row r="85" spans="1:26" ht="14.25">
      <c r="A85" s="8" t="s">
        <v>96</v>
      </c>
      <c r="B85" s="9">
        <v>24.9</v>
      </c>
      <c r="C85" s="9">
        <v>31.8</v>
      </c>
      <c r="D85" s="9">
        <v>0</v>
      </c>
      <c r="E85" s="9">
        <v>396</v>
      </c>
      <c r="F85" s="9">
        <v>0.05</v>
      </c>
      <c r="G85" s="9">
        <v>1.5</v>
      </c>
      <c r="H85" s="9">
        <v>0.27</v>
      </c>
      <c r="I85" s="9">
        <v>0.3</v>
      </c>
      <c r="J85" s="9">
        <v>1064</v>
      </c>
      <c r="K85" s="9">
        <v>0</v>
      </c>
      <c r="L85" s="9">
        <v>594</v>
      </c>
      <c r="M85" s="9">
        <v>0</v>
      </c>
      <c r="N85" s="39"/>
      <c r="O85" s="9">
        <v>24.9</v>
      </c>
      <c r="P85" s="9">
        <v>31.8</v>
      </c>
      <c r="Q85" s="9">
        <v>0</v>
      </c>
      <c r="R85" s="42">
        <v>396</v>
      </c>
      <c r="S85" s="9">
        <v>0.05</v>
      </c>
      <c r="T85" s="9">
        <v>1.5</v>
      </c>
      <c r="U85" s="9">
        <v>0.27</v>
      </c>
      <c r="V85" s="9">
        <v>0.3</v>
      </c>
      <c r="W85" s="9">
        <v>1064</v>
      </c>
      <c r="X85" s="9">
        <v>0</v>
      </c>
      <c r="Y85" s="9">
        <v>594</v>
      </c>
      <c r="Z85" s="9">
        <v>0</v>
      </c>
    </row>
    <row r="86" spans="1:26" ht="14.25">
      <c r="A86" s="8" t="s">
        <v>89</v>
      </c>
      <c r="B86" s="9">
        <v>9.1</v>
      </c>
      <c r="C86" s="9">
        <v>23</v>
      </c>
      <c r="D86" s="9">
        <v>18.5</v>
      </c>
      <c r="E86" s="9">
        <v>315</v>
      </c>
      <c r="F86" s="9">
        <v>0.03</v>
      </c>
      <c r="G86" s="9">
        <v>0.5</v>
      </c>
      <c r="H86" s="9">
        <v>0.1</v>
      </c>
      <c r="I86" s="9">
        <v>0.3</v>
      </c>
      <c r="J86" s="9">
        <v>135</v>
      </c>
      <c r="K86" s="9">
        <v>23</v>
      </c>
      <c r="L86" s="9">
        <v>200</v>
      </c>
      <c r="M86" s="9">
        <v>0.4</v>
      </c>
      <c r="N86" s="39"/>
      <c r="O86" s="9">
        <v>9.1</v>
      </c>
      <c r="P86" s="9">
        <v>23</v>
      </c>
      <c r="Q86" s="9">
        <v>18.5</v>
      </c>
      <c r="R86" s="42">
        <v>315</v>
      </c>
      <c r="S86" s="9">
        <v>0.03</v>
      </c>
      <c r="T86" s="9">
        <v>0.5</v>
      </c>
      <c r="U86" s="9">
        <v>0.1</v>
      </c>
      <c r="V86" s="9">
        <v>0.3</v>
      </c>
      <c r="W86" s="9">
        <v>135</v>
      </c>
      <c r="X86" s="9">
        <v>23</v>
      </c>
      <c r="Y86" s="9">
        <v>200</v>
      </c>
      <c r="Z86" s="9">
        <v>0.4</v>
      </c>
    </row>
    <row r="87" spans="1:26" ht="14.25">
      <c r="A87" s="8" t="s">
        <v>86</v>
      </c>
      <c r="B87" s="9">
        <v>14</v>
      </c>
      <c r="C87" s="9">
        <v>18</v>
      </c>
      <c r="D87" s="9">
        <v>1.3</v>
      </c>
      <c r="E87" s="9">
        <v>226</v>
      </c>
      <c r="F87" s="9">
        <v>0.05</v>
      </c>
      <c r="G87" s="9">
        <v>0.5</v>
      </c>
      <c r="H87" s="9">
        <v>0.1</v>
      </c>
      <c r="I87" s="9">
        <v>0.3</v>
      </c>
      <c r="J87" s="9">
        <v>150</v>
      </c>
      <c r="K87" s="9">
        <v>23</v>
      </c>
      <c r="L87" s="9">
        <v>217</v>
      </c>
      <c r="M87" s="9">
        <v>0.4</v>
      </c>
      <c r="N87" s="39"/>
      <c r="O87" s="9">
        <v>14</v>
      </c>
      <c r="P87" s="9">
        <v>18</v>
      </c>
      <c r="Q87" s="9">
        <v>1.3</v>
      </c>
      <c r="R87" s="42">
        <v>226</v>
      </c>
      <c r="S87" s="9">
        <v>0.05</v>
      </c>
      <c r="T87" s="9">
        <v>0.5</v>
      </c>
      <c r="U87" s="9">
        <v>0.1</v>
      </c>
      <c r="V87" s="9">
        <v>0.3</v>
      </c>
      <c r="W87" s="9">
        <v>150</v>
      </c>
      <c r="X87" s="9">
        <v>23</v>
      </c>
      <c r="Y87" s="9">
        <v>217</v>
      </c>
      <c r="Z87" s="9">
        <v>0.4</v>
      </c>
    </row>
    <row r="88" spans="1:26" ht="14.25">
      <c r="A88" s="8" t="s">
        <v>88</v>
      </c>
      <c r="B88" s="35">
        <v>6.5</v>
      </c>
      <c r="C88" s="9">
        <v>0.6</v>
      </c>
      <c r="D88" s="35">
        <v>4.5</v>
      </c>
      <c r="E88" s="9">
        <v>86</v>
      </c>
      <c r="F88" s="9">
        <v>0.04</v>
      </c>
      <c r="G88" s="9">
        <v>0.5</v>
      </c>
      <c r="H88" s="9">
        <v>0</v>
      </c>
      <c r="I88" s="9">
        <v>0.3</v>
      </c>
      <c r="J88" s="9">
        <v>176</v>
      </c>
      <c r="K88" s="9">
        <v>24</v>
      </c>
      <c r="L88" s="9">
        <v>224</v>
      </c>
      <c r="M88" s="9">
        <v>0.3</v>
      </c>
      <c r="N88" s="39"/>
      <c r="O88" s="9">
        <v>18</v>
      </c>
      <c r="P88" s="9">
        <v>0.6</v>
      </c>
      <c r="Q88" s="9">
        <v>1.5</v>
      </c>
      <c r="R88" s="42">
        <v>86</v>
      </c>
      <c r="S88" s="9">
        <v>0.04</v>
      </c>
      <c r="T88" s="9">
        <v>0.5</v>
      </c>
      <c r="U88" s="9">
        <v>0</v>
      </c>
      <c r="V88" s="9">
        <v>0.3</v>
      </c>
      <c r="W88" s="9">
        <v>176</v>
      </c>
      <c r="X88" s="9">
        <v>24</v>
      </c>
      <c r="Y88" s="9">
        <v>224</v>
      </c>
      <c r="Z88" s="9">
        <v>0.3</v>
      </c>
    </row>
    <row r="89" spans="1:26" ht="14.25">
      <c r="A89" s="8" t="s">
        <v>87</v>
      </c>
      <c r="B89" s="9">
        <v>16.7</v>
      </c>
      <c r="C89" s="9">
        <v>9</v>
      </c>
      <c r="D89" s="9">
        <v>1.3</v>
      </c>
      <c r="E89" s="9">
        <v>156</v>
      </c>
      <c r="F89" s="9">
        <v>0.04</v>
      </c>
      <c r="G89" s="9">
        <v>0.5</v>
      </c>
      <c r="H89" s="9">
        <v>0.05</v>
      </c>
      <c r="I89" s="9">
        <v>0.3</v>
      </c>
      <c r="J89" s="9">
        <v>164</v>
      </c>
      <c r="K89" s="9">
        <v>23</v>
      </c>
      <c r="L89" s="9">
        <v>220</v>
      </c>
      <c r="M89" s="9">
        <v>0.4</v>
      </c>
      <c r="N89" s="39"/>
      <c r="O89" s="9">
        <v>16.7</v>
      </c>
      <c r="P89" s="9">
        <v>9</v>
      </c>
      <c r="Q89" s="9">
        <v>1.3</v>
      </c>
      <c r="R89" s="42">
        <v>156</v>
      </c>
      <c r="S89" s="9">
        <v>0.04</v>
      </c>
      <c r="T89" s="9">
        <v>0.5</v>
      </c>
      <c r="U89" s="9">
        <v>0.05</v>
      </c>
      <c r="V89" s="9">
        <v>0.3</v>
      </c>
      <c r="W89" s="9">
        <v>164</v>
      </c>
      <c r="X89" s="9">
        <v>23</v>
      </c>
      <c r="Y89" s="9">
        <v>220</v>
      </c>
      <c r="Z89" s="9">
        <v>0.4</v>
      </c>
    </row>
    <row r="90" spans="1:26" ht="14.25">
      <c r="A90" s="8" t="s">
        <v>98</v>
      </c>
      <c r="B90" s="9">
        <v>19.7</v>
      </c>
      <c r="C90" s="9">
        <v>1.2</v>
      </c>
      <c r="D90" s="9">
        <v>0</v>
      </c>
      <c r="E90" s="9">
        <v>90</v>
      </c>
      <c r="F90" s="9">
        <v>0.14</v>
      </c>
      <c r="G90" s="9" t="s">
        <v>53</v>
      </c>
      <c r="H90" s="9">
        <v>0</v>
      </c>
      <c r="I90" s="9"/>
      <c r="J90" s="9">
        <v>11</v>
      </c>
      <c r="K90" s="9">
        <v>24</v>
      </c>
      <c r="L90" s="9">
        <v>189</v>
      </c>
      <c r="M90" s="9">
        <v>1.7</v>
      </c>
      <c r="N90" s="39"/>
      <c r="O90" s="9">
        <v>19.7</v>
      </c>
      <c r="P90" s="9">
        <v>1.2</v>
      </c>
      <c r="Q90" s="9">
        <v>0</v>
      </c>
      <c r="R90" s="42">
        <v>90</v>
      </c>
      <c r="S90" s="9">
        <v>0.14</v>
      </c>
      <c r="T90" s="9" t="s">
        <v>53</v>
      </c>
      <c r="U90" s="9">
        <v>0</v>
      </c>
      <c r="V90" s="9"/>
      <c r="W90" s="9">
        <v>11</v>
      </c>
      <c r="X90" s="9">
        <v>24</v>
      </c>
      <c r="Y90" s="9">
        <v>189</v>
      </c>
      <c r="Z90" s="9">
        <v>1.7</v>
      </c>
    </row>
    <row r="91" spans="1:26" ht="14.25">
      <c r="A91" s="8" t="s">
        <v>121</v>
      </c>
      <c r="B91" s="9">
        <v>0.5</v>
      </c>
      <c r="C91" s="9">
        <v>0</v>
      </c>
      <c r="D91" s="9">
        <v>2.1</v>
      </c>
      <c r="E91" s="9">
        <v>10</v>
      </c>
      <c r="F91" s="9">
        <v>0.01</v>
      </c>
      <c r="G91" s="9">
        <v>15</v>
      </c>
      <c r="H91" s="9">
        <v>0</v>
      </c>
      <c r="I91" s="9">
        <v>0.4</v>
      </c>
      <c r="J91" s="9">
        <v>30</v>
      </c>
      <c r="K91" s="9">
        <v>15</v>
      </c>
      <c r="L91" s="9">
        <v>35</v>
      </c>
      <c r="M91" s="9">
        <v>0.8</v>
      </c>
      <c r="N91" s="39"/>
      <c r="O91" s="9">
        <v>0.5</v>
      </c>
      <c r="P91" s="9">
        <v>0</v>
      </c>
      <c r="Q91" s="9">
        <v>2.1</v>
      </c>
      <c r="R91" s="42">
        <v>10</v>
      </c>
      <c r="S91" s="9">
        <v>0.01</v>
      </c>
      <c r="T91" s="9">
        <v>15</v>
      </c>
      <c r="U91" s="9">
        <v>0</v>
      </c>
      <c r="V91" s="9">
        <v>0.4</v>
      </c>
      <c r="W91" s="9">
        <v>30</v>
      </c>
      <c r="X91" s="9">
        <v>15</v>
      </c>
      <c r="Y91" s="9">
        <v>35</v>
      </c>
      <c r="Z91" s="9">
        <v>0.8</v>
      </c>
    </row>
    <row r="92" spans="1:26" ht="14.25">
      <c r="A92" s="8" t="s">
        <v>61</v>
      </c>
      <c r="B92" s="9">
        <v>3.6</v>
      </c>
      <c r="C92" s="9">
        <v>0</v>
      </c>
      <c r="D92" s="9">
        <v>11.8</v>
      </c>
      <c r="E92" s="9">
        <v>63</v>
      </c>
      <c r="F92" s="9">
        <v>0.05</v>
      </c>
      <c r="G92" s="9">
        <v>26</v>
      </c>
      <c r="H92" s="9">
        <v>0</v>
      </c>
      <c r="I92" s="9">
        <v>0.4</v>
      </c>
      <c r="J92" s="9">
        <v>20</v>
      </c>
      <c r="K92" s="9">
        <v>0</v>
      </c>
      <c r="L92" s="9">
        <v>70</v>
      </c>
      <c r="M92" s="9">
        <v>2</v>
      </c>
      <c r="N92" s="39"/>
      <c r="O92" s="9">
        <v>3.6</v>
      </c>
      <c r="P92" s="9">
        <v>0</v>
      </c>
      <c r="Q92" s="9">
        <v>11.8</v>
      </c>
      <c r="R92" s="42">
        <v>63</v>
      </c>
      <c r="S92" s="9">
        <v>0.05</v>
      </c>
      <c r="T92" s="9">
        <v>26</v>
      </c>
      <c r="U92" s="9">
        <v>0</v>
      </c>
      <c r="V92" s="9">
        <v>0.4</v>
      </c>
      <c r="W92" s="9">
        <v>20</v>
      </c>
      <c r="X92" s="9">
        <v>0</v>
      </c>
      <c r="Y92" s="9">
        <v>70</v>
      </c>
      <c r="Z92" s="9">
        <v>2</v>
      </c>
    </row>
    <row r="93" spans="1:26" ht="14.25">
      <c r="A93" s="8" t="s">
        <v>102</v>
      </c>
      <c r="B93" s="9">
        <v>16.8</v>
      </c>
      <c r="C93" s="9">
        <v>18.3</v>
      </c>
      <c r="D93" s="9">
        <v>0</v>
      </c>
      <c r="E93" s="9">
        <v>232</v>
      </c>
      <c r="F93" s="9">
        <v>0.02</v>
      </c>
      <c r="G93" s="9">
        <v>0</v>
      </c>
      <c r="H93" s="9">
        <v>0</v>
      </c>
      <c r="I93" s="9">
        <v>0.8</v>
      </c>
      <c r="J93" s="9">
        <v>9</v>
      </c>
      <c r="K93" s="9">
        <v>19</v>
      </c>
      <c r="L93" s="9">
        <v>178</v>
      </c>
      <c r="M93" s="9">
        <v>2.4</v>
      </c>
      <c r="N93" s="39"/>
      <c r="O93" s="9">
        <v>16.8</v>
      </c>
      <c r="P93" s="9">
        <v>18.3</v>
      </c>
      <c r="Q93" s="9">
        <v>0</v>
      </c>
      <c r="R93" s="42">
        <v>232</v>
      </c>
      <c r="S93" s="9">
        <v>0.02</v>
      </c>
      <c r="T93" s="9">
        <v>0</v>
      </c>
      <c r="U93" s="9">
        <v>0</v>
      </c>
      <c r="V93" s="9">
        <v>0.8</v>
      </c>
      <c r="W93" s="9">
        <v>9</v>
      </c>
      <c r="X93" s="9">
        <v>19</v>
      </c>
      <c r="Y93" s="9">
        <v>178</v>
      </c>
      <c r="Z93" s="9">
        <v>2.4</v>
      </c>
    </row>
    <row r="94" spans="1:26" ht="14.25">
      <c r="A94" s="14" t="s">
        <v>72</v>
      </c>
      <c r="B94" s="9">
        <v>22.3</v>
      </c>
      <c r="C94" s="9">
        <v>1.7</v>
      </c>
      <c r="D94" s="9">
        <v>54.5</v>
      </c>
      <c r="E94" s="9">
        <v>309</v>
      </c>
      <c r="F94" s="9">
        <v>0.5</v>
      </c>
      <c r="G94" s="9">
        <v>0</v>
      </c>
      <c r="H94" s="9">
        <v>0</v>
      </c>
      <c r="I94" s="9">
        <v>0.4</v>
      </c>
      <c r="J94" s="9">
        <v>150</v>
      </c>
      <c r="K94" s="9">
        <v>103</v>
      </c>
      <c r="L94" s="9">
        <v>541</v>
      </c>
      <c r="M94" s="9">
        <v>12.4</v>
      </c>
      <c r="N94" s="39"/>
      <c r="O94" s="9">
        <v>22.3</v>
      </c>
      <c r="P94" s="9">
        <v>1.7</v>
      </c>
      <c r="Q94" s="9">
        <v>54.5</v>
      </c>
      <c r="R94" s="42">
        <v>309</v>
      </c>
      <c r="S94" s="9">
        <v>0.5</v>
      </c>
      <c r="T94" s="9">
        <v>0</v>
      </c>
      <c r="U94" s="9">
        <v>0</v>
      </c>
      <c r="V94" s="9">
        <v>0.4</v>
      </c>
      <c r="W94" s="9">
        <v>150</v>
      </c>
      <c r="X94" s="9">
        <v>103</v>
      </c>
      <c r="Y94" s="9">
        <v>541</v>
      </c>
      <c r="Z94" s="9">
        <v>12.4</v>
      </c>
    </row>
    <row r="95" spans="1:26" ht="14.25">
      <c r="A95" s="14" t="s">
        <v>77</v>
      </c>
      <c r="B95" s="9">
        <v>7.6</v>
      </c>
      <c r="C95" s="9">
        <v>0.9</v>
      </c>
      <c r="D95" s="9">
        <v>49.7</v>
      </c>
      <c r="E95" s="9">
        <v>226</v>
      </c>
      <c r="F95" s="9">
        <v>0.16</v>
      </c>
      <c r="G95" s="9">
        <v>0</v>
      </c>
      <c r="H95" s="9">
        <v>0</v>
      </c>
      <c r="I95" s="9">
        <v>3</v>
      </c>
      <c r="J95" s="9">
        <v>26</v>
      </c>
      <c r="K95" s="9">
        <v>35</v>
      </c>
      <c r="L95" s="9">
        <v>83</v>
      </c>
      <c r="M95" s="9">
        <v>1.6</v>
      </c>
      <c r="N95" s="39"/>
      <c r="O95" s="9">
        <v>7.6</v>
      </c>
      <c r="P95" s="9">
        <v>0.9</v>
      </c>
      <c r="Q95" s="9">
        <v>49.7</v>
      </c>
      <c r="R95" s="42">
        <v>226</v>
      </c>
      <c r="S95" s="9">
        <v>0.16</v>
      </c>
      <c r="T95" s="9">
        <v>0</v>
      </c>
      <c r="U95" s="9">
        <v>0</v>
      </c>
      <c r="V95" s="9">
        <v>3</v>
      </c>
      <c r="W95" s="9">
        <v>26</v>
      </c>
      <c r="X95" s="9">
        <v>35</v>
      </c>
      <c r="Y95" s="9">
        <v>83</v>
      </c>
      <c r="Z95" s="9">
        <v>1.6</v>
      </c>
    </row>
    <row r="96" spans="1:26" ht="14.25">
      <c r="A96" s="14" t="s">
        <v>76</v>
      </c>
      <c r="B96" s="9">
        <v>8.1</v>
      </c>
      <c r="C96" s="9">
        <v>1.2</v>
      </c>
      <c r="D96" s="9">
        <v>46.6</v>
      </c>
      <c r="E96" s="9">
        <v>220</v>
      </c>
      <c r="F96" s="9">
        <v>0.23</v>
      </c>
      <c r="G96" s="9">
        <v>0</v>
      </c>
      <c r="H96" s="9">
        <v>0</v>
      </c>
      <c r="I96" s="9">
        <v>3</v>
      </c>
      <c r="J96" s="9">
        <v>32</v>
      </c>
      <c r="K96" s="9">
        <v>53</v>
      </c>
      <c r="L96" s="9">
        <v>128</v>
      </c>
      <c r="M96" s="9">
        <v>2.4</v>
      </c>
      <c r="N96" s="39"/>
      <c r="O96" s="9">
        <v>8.1</v>
      </c>
      <c r="P96" s="9">
        <v>1.2</v>
      </c>
      <c r="Q96" s="9">
        <v>46.6</v>
      </c>
      <c r="R96" s="42">
        <v>220</v>
      </c>
      <c r="S96" s="9">
        <v>0.23</v>
      </c>
      <c r="T96" s="9">
        <v>0</v>
      </c>
      <c r="U96" s="9">
        <v>0</v>
      </c>
      <c r="V96" s="9">
        <v>3</v>
      </c>
      <c r="W96" s="9">
        <v>32</v>
      </c>
      <c r="X96" s="9">
        <v>53</v>
      </c>
      <c r="Y96" s="9">
        <v>128</v>
      </c>
      <c r="Z96" s="9">
        <v>2.4</v>
      </c>
    </row>
    <row r="97" spans="1:26" ht="14.25">
      <c r="A97" s="14" t="s">
        <v>78</v>
      </c>
      <c r="B97" s="35">
        <v>4.5</v>
      </c>
      <c r="C97" s="9">
        <v>0.6</v>
      </c>
      <c r="D97" s="35">
        <v>45.5</v>
      </c>
      <c r="E97" s="35">
        <v>180</v>
      </c>
      <c r="F97" s="9">
        <v>0.11</v>
      </c>
      <c r="G97" s="9">
        <v>0</v>
      </c>
      <c r="H97" s="9">
        <v>0</v>
      </c>
      <c r="I97" s="9">
        <v>3</v>
      </c>
      <c r="J97" s="9">
        <v>20</v>
      </c>
      <c r="K97" s="9">
        <v>14</v>
      </c>
      <c r="L97" s="9">
        <v>65</v>
      </c>
      <c r="M97" s="9">
        <v>0.9</v>
      </c>
      <c r="N97" s="39"/>
      <c r="O97" s="9">
        <v>7.6</v>
      </c>
      <c r="P97" s="9">
        <v>0.6</v>
      </c>
      <c r="Q97" s="9">
        <v>52.3</v>
      </c>
      <c r="R97" s="42">
        <v>233</v>
      </c>
      <c r="S97" s="9">
        <v>0.11</v>
      </c>
      <c r="T97" s="9">
        <v>0</v>
      </c>
      <c r="U97" s="9">
        <v>0</v>
      </c>
      <c r="V97" s="9">
        <v>3</v>
      </c>
      <c r="W97" s="9">
        <v>20</v>
      </c>
      <c r="X97" s="9">
        <v>14</v>
      </c>
      <c r="Y97" s="9">
        <v>65</v>
      </c>
      <c r="Z97" s="9">
        <v>0.9</v>
      </c>
    </row>
    <row r="98" spans="1:26" ht="14.25">
      <c r="A98" s="14" t="s">
        <v>74</v>
      </c>
      <c r="B98" s="35">
        <v>2.5</v>
      </c>
      <c r="C98" s="9">
        <v>0.7</v>
      </c>
      <c r="D98" s="35">
        <v>26.4</v>
      </c>
      <c r="E98" s="35">
        <v>150</v>
      </c>
      <c r="F98" s="9">
        <v>0.08</v>
      </c>
      <c r="G98" s="9">
        <v>0</v>
      </c>
      <c r="H98" s="9">
        <v>0</v>
      </c>
      <c r="I98" s="9">
        <v>3</v>
      </c>
      <c r="J98" s="9">
        <v>21</v>
      </c>
      <c r="K98" s="9">
        <v>19</v>
      </c>
      <c r="L98" s="9">
        <v>87</v>
      </c>
      <c r="M98" s="9">
        <v>2</v>
      </c>
      <c r="N98" s="39"/>
      <c r="O98" s="9">
        <v>4.7</v>
      </c>
      <c r="P98" s="9">
        <v>0.7</v>
      </c>
      <c r="Q98" s="9">
        <v>49.8</v>
      </c>
      <c r="R98" s="42">
        <v>214</v>
      </c>
      <c r="S98" s="9">
        <v>0.08</v>
      </c>
      <c r="T98" s="9">
        <v>0</v>
      </c>
      <c r="U98" s="9">
        <v>0</v>
      </c>
      <c r="V98" s="9">
        <v>3</v>
      </c>
      <c r="W98" s="9">
        <v>21</v>
      </c>
      <c r="X98" s="9">
        <v>19</v>
      </c>
      <c r="Y98" s="9">
        <v>87</v>
      </c>
      <c r="Z98" s="9">
        <v>2</v>
      </c>
    </row>
    <row r="99" spans="1:26" ht="14.25">
      <c r="A99" s="14" t="s">
        <v>75</v>
      </c>
      <c r="B99" s="9">
        <v>6.8</v>
      </c>
      <c r="C99" s="9">
        <v>1.2</v>
      </c>
      <c r="D99" s="9">
        <v>46.4</v>
      </c>
      <c r="E99" s="9">
        <v>215</v>
      </c>
      <c r="F99" s="9">
        <v>0.16</v>
      </c>
      <c r="G99" s="9">
        <v>0</v>
      </c>
      <c r="H99" s="9">
        <v>0</v>
      </c>
      <c r="I99" s="9">
        <v>3</v>
      </c>
      <c r="J99" s="9">
        <v>30</v>
      </c>
      <c r="K99" s="9">
        <v>46</v>
      </c>
      <c r="L99" s="9">
        <v>123</v>
      </c>
      <c r="M99" s="9">
        <v>2.3</v>
      </c>
      <c r="N99" s="39"/>
      <c r="O99" s="9">
        <v>6.8</v>
      </c>
      <c r="P99" s="9">
        <v>1.2</v>
      </c>
      <c r="Q99" s="9">
        <v>46.4</v>
      </c>
      <c r="R99" s="42">
        <v>215</v>
      </c>
      <c r="S99" s="9">
        <v>0.16</v>
      </c>
      <c r="T99" s="9">
        <v>0</v>
      </c>
      <c r="U99" s="9">
        <v>0</v>
      </c>
      <c r="V99" s="9">
        <v>3</v>
      </c>
      <c r="W99" s="9">
        <v>30</v>
      </c>
      <c r="X99" s="9">
        <v>46</v>
      </c>
      <c r="Y99" s="9">
        <v>123</v>
      </c>
      <c r="Z99" s="9">
        <v>2.3</v>
      </c>
    </row>
    <row r="100" spans="1:26" ht="14.25">
      <c r="A100" s="14" t="s">
        <v>120</v>
      </c>
      <c r="B100" s="9">
        <v>6.5</v>
      </c>
      <c r="C100" s="9">
        <v>0</v>
      </c>
      <c r="D100" s="9">
        <v>21.2</v>
      </c>
      <c r="E100" s="9">
        <v>106</v>
      </c>
      <c r="F100" s="9">
        <v>0.08</v>
      </c>
      <c r="G100" s="9">
        <v>10</v>
      </c>
      <c r="H100" s="9">
        <v>0</v>
      </c>
      <c r="I100" s="9">
        <v>0.4</v>
      </c>
      <c r="J100" s="9">
        <v>90</v>
      </c>
      <c r="K100" s="9">
        <v>30</v>
      </c>
      <c r="L100" s="9">
        <v>140</v>
      </c>
      <c r="M100" s="9">
        <v>1.5</v>
      </c>
      <c r="N100" s="39"/>
      <c r="O100" s="9">
        <v>6.5</v>
      </c>
      <c r="P100" s="9">
        <v>0</v>
      </c>
      <c r="Q100" s="9">
        <v>21.2</v>
      </c>
      <c r="R100" s="42">
        <v>106</v>
      </c>
      <c r="S100" s="9">
        <v>0.08</v>
      </c>
      <c r="T100" s="9">
        <v>10</v>
      </c>
      <c r="U100" s="9">
        <v>0</v>
      </c>
      <c r="V100" s="9">
        <v>0.4</v>
      </c>
      <c r="W100" s="9">
        <v>90</v>
      </c>
      <c r="X100" s="9">
        <v>30</v>
      </c>
      <c r="Y100" s="9">
        <v>140</v>
      </c>
      <c r="Z100" s="9">
        <v>1.5</v>
      </c>
    </row>
    <row r="101" spans="1:26" ht="14.25">
      <c r="A101" s="14" t="s">
        <v>216</v>
      </c>
      <c r="B101" s="9">
        <v>20</v>
      </c>
      <c r="C101" s="9">
        <v>5.1</v>
      </c>
      <c r="D101" s="9">
        <v>6.9</v>
      </c>
      <c r="E101" s="9">
        <v>151.8</v>
      </c>
      <c r="F101" s="9">
        <v>0.07</v>
      </c>
      <c r="G101" s="9">
        <v>10</v>
      </c>
      <c r="H101" s="9">
        <v>0.05</v>
      </c>
      <c r="I101" s="9">
        <v>0</v>
      </c>
      <c r="J101" s="9">
        <v>495</v>
      </c>
      <c r="K101" s="9">
        <v>440</v>
      </c>
      <c r="L101" s="9">
        <v>824</v>
      </c>
      <c r="M101" s="9">
        <v>82</v>
      </c>
      <c r="N101" s="39"/>
      <c r="O101" s="9">
        <v>20</v>
      </c>
      <c r="P101" s="9">
        <v>5.1</v>
      </c>
      <c r="Q101" s="9">
        <v>6.9</v>
      </c>
      <c r="R101" s="42">
        <v>151.8</v>
      </c>
      <c r="S101" s="9">
        <v>0.07</v>
      </c>
      <c r="T101" s="9">
        <v>10</v>
      </c>
      <c r="U101" s="9">
        <v>0.05</v>
      </c>
      <c r="V101" s="9">
        <v>0</v>
      </c>
      <c r="W101" s="9">
        <v>495</v>
      </c>
      <c r="X101" s="9">
        <v>440</v>
      </c>
      <c r="Y101" s="9">
        <v>824</v>
      </c>
      <c r="Z101" s="9">
        <v>82</v>
      </c>
    </row>
    <row r="102" spans="1:26" ht="14.25">
      <c r="A102" s="14" t="s">
        <v>309</v>
      </c>
      <c r="B102" s="9">
        <v>4</v>
      </c>
      <c r="C102" s="9">
        <v>0.2</v>
      </c>
      <c r="D102" s="9">
        <v>81.7</v>
      </c>
      <c r="E102" s="9">
        <v>345</v>
      </c>
      <c r="F102" s="9">
        <v>0.07</v>
      </c>
      <c r="G102" s="9">
        <v>0</v>
      </c>
      <c r="H102" s="9">
        <v>0</v>
      </c>
      <c r="I102" s="9">
        <v>0</v>
      </c>
      <c r="J102" s="9">
        <v>147</v>
      </c>
      <c r="K102" s="9">
        <v>200</v>
      </c>
      <c r="L102" s="9">
        <v>198</v>
      </c>
      <c r="M102" s="9">
        <v>5.3</v>
      </c>
      <c r="N102" s="39"/>
      <c r="O102" s="9">
        <v>4</v>
      </c>
      <c r="P102" s="9">
        <v>0.2</v>
      </c>
      <c r="Q102" s="9">
        <v>81.7</v>
      </c>
      <c r="R102" s="42">
        <v>345</v>
      </c>
      <c r="S102" s="9">
        <v>0.07</v>
      </c>
      <c r="T102" s="9">
        <v>0</v>
      </c>
      <c r="U102" s="9">
        <v>0</v>
      </c>
      <c r="V102" s="9">
        <v>0</v>
      </c>
      <c r="W102" s="9">
        <v>147</v>
      </c>
      <c r="X102" s="9">
        <v>200</v>
      </c>
      <c r="Y102" s="9">
        <v>198</v>
      </c>
      <c r="Z102" s="9">
        <v>5.3</v>
      </c>
    </row>
    <row r="103" spans="1:26" ht="14.25">
      <c r="A103" s="14" t="s">
        <v>272</v>
      </c>
      <c r="B103" s="9">
        <v>0.3</v>
      </c>
      <c r="C103" s="9">
        <v>0.1</v>
      </c>
      <c r="D103" s="9">
        <v>4.4</v>
      </c>
      <c r="E103" s="9">
        <v>18.8</v>
      </c>
      <c r="F103" s="9">
        <v>0.006</v>
      </c>
      <c r="G103" s="9">
        <v>38.8</v>
      </c>
      <c r="H103" s="9">
        <v>0.6</v>
      </c>
      <c r="I103" s="9">
        <v>0.4</v>
      </c>
      <c r="J103" s="9">
        <v>5.6</v>
      </c>
      <c r="K103" s="9">
        <v>1.6</v>
      </c>
      <c r="L103" s="9">
        <v>1.5</v>
      </c>
      <c r="M103" s="9">
        <v>2.4</v>
      </c>
      <c r="N103" s="39"/>
      <c r="O103" s="9">
        <v>0.3</v>
      </c>
      <c r="P103" s="9">
        <v>0.1</v>
      </c>
      <c r="Q103" s="9">
        <v>4.4</v>
      </c>
      <c r="R103" s="42">
        <v>18.8</v>
      </c>
      <c r="S103" s="9">
        <v>0.006</v>
      </c>
      <c r="T103" s="9">
        <v>38.8</v>
      </c>
      <c r="U103" s="9">
        <v>0.6</v>
      </c>
      <c r="V103" s="9">
        <v>0.4</v>
      </c>
      <c r="W103" s="9">
        <v>5.6</v>
      </c>
      <c r="X103" s="9">
        <v>1.6</v>
      </c>
      <c r="Y103" s="9">
        <v>1.5</v>
      </c>
      <c r="Z103" s="9">
        <v>2.4</v>
      </c>
    </row>
    <row r="104" spans="1:26" ht="14.25">
      <c r="A104" s="14" t="s">
        <v>54</v>
      </c>
      <c r="B104" s="9">
        <v>6.9</v>
      </c>
      <c r="C104" s="9">
        <v>35.7</v>
      </c>
      <c r="D104" s="9">
        <v>52.4</v>
      </c>
      <c r="E104" s="9">
        <v>547</v>
      </c>
      <c r="F104" s="9">
        <v>0.05</v>
      </c>
      <c r="G104" s="9">
        <v>0</v>
      </c>
      <c r="H104" s="9">
        <v>0</v>
      </c>
      <c r="I104" s="9"/>
      <c r="J104" s="9">
        <v>187</v>
      </c>
      <c r="K104" s="9">
        <v>38</v>
      </c>
      <c r="L104" s="9">
        <v>235</v>
      </c>
      <c r="M104" s="9">
        <v>1.8</v>
      </c>
      <c r="N104" s="39"/>
      <c r="O104" s="9">
        <v>6.9</v>
      </c>
      <c r="P104" s="9">
        <v>35.7</v>
      </c>
      <c r="Q104" s="9">
        <v>52.4</v>
      </c>
      <c r="R104" s="42">
        <v>547</v>
      </c>
      <c r="S104" s="9">
        <v>0.05</v>
      </c>
      <c r="T104" s="9">
        <v>0</v>
      </c>
      <c r="U104" s="9">
        <v>0</v>
      </c>
      <c r="V104" s="9"/>
      <c r="W104" s="9">
        <v>187</v>
      </c>
      <c r="X104" s="9">
        <v>38</v>
      </c>
      <c r="Y104" s="9">
        <v>235</v>
      </c>
      <c r="Z104" s="9">
        <v>1.8</v>
      </c>
    </row>
    <row r="105" spans="1:26" ht="14.25">
      <c r="A105" s="8" t="s">
        <v>128</v>
      </c>
      <c r="B105" s="9">
        <v>0.74</v>
      </c>
      <c r="C105" s="9">
        <v>0</v>
      </c>
      <c r="D105" s="9">
        <v>11.3</v>
      </c>
      <c r="E105" s="9">
        <v>46</v>
      </c>
      <c r="F105" s="9">
        <v>0.01</v>
      </c>
      <c r="G105" s="9">
        <v>13</v>
      </c>
      <c r="H105" s="9">
        <v>0</v>
      </c>
      <c r="I105" s="9">
        <v>0.4</v>
      </c>
      <c r="J105" s="9">
        <v>16</v>
      </c>
      <c r="K105" s="9">
        <v>9</v>
      </c>
      <c r="L105" s="9">
        <v>11</v>
      </c>
      <c r="M105" s="9">
        <v>2.2</v>
      </c>
      <c r="N105" s="39"/>
      <c r="O105" s="9">
        <v>0.74</v>
      </c>
      <c r="P105" s="9">
        <v>0</v>
      </c>
      <c r="Q105" s="9">
        <v>11.3</v>
      </c>
      <c r="R105" s="42">
        <v>46</v>
      </c>
      <c r="S105" s="9">
        <v>0.01</v>
      </c>
      <c r="T105" s="9">
        <v>13</v>
      </c>
      <c r="U105" s="9">
        <v>0</v>
      </c>
      <c r="V105" s="9">
        <v>0.4</v>
      </c>
      <c r="W105" s="9">
        <v>16</v>
      </c>
      <c r="X105" s="9">
        <v>9</v>
      </c>
      <c r="Y105" s="9">
        <v>11</v>
      </c>
      <c r="Z105" s="9">
        <v>2.2</v>
      </c>
    </row>
    <row r="106" spans="1:26" ht="14.25">
      <c r="A106" s="8" t="s">
        <v>47</v>
      </c>
      <c r="B106" s="9">
        <v>0.5</v>
      </c>
      <c r="C106" s="9">
        <v>0</v>
      </c>
      <c r="D106" s="9">
        <v>11.7</v>
      </c>
      <c r="E106" s="9">
        <v>47</v>
      </c>
      <c r="F106" s="9">
        <v>0.01</v>
      </c>
      <c r="G106" s="9">
        <v>2</v>
      </c>
      <c r="H106" s="9">
        <v>0</v>
      </c>
      <c r="I106" s="9"/>
      <c r="J106" s="9">
        <v>8</v>
      </c>
      <c r="K106" s="9">
        <v>5</v>
      </c>
      <c r="L106" s="9">
        <v>9</v>
      </c>
      <c r="M106" s="9">
        <v>0.2</v>
      </c>
      <c r="N106" s="39"/>
      <c r="O106" s="9">
        <v>0.5</v>
      </c>
      <c r="P106" s="9">
        <v>0</v>
      </c>
      <c r="Q106" s="9">
        <v>11.7</v>
      </c>
      <c r="R106" s="42">
        <v>47</v>
      </c>
      <c r="S106" s="9">
        <v>0.01</v>
      </c>
      <c r="T106" s="9">
        <v>2</v>
      </c>
      <c r="U106" s="9">
        <v>0</v>
      </c>
      <c r="V106" s="9"/>
      <c r="W106" s="9">
        <v>8</v>
      </c>
      <c r="X106" s="9">
        <v>5</v>
      </c>
      <c r="Y106" s="9">
        <v>9</v>
      </c>
      <c r="Z106" s="9">
        <v>0.2</v>
      </c>
    </row>
    <row r="107" spans="1:26" ht="14.25">
      <c r="A107" s="8" t="s">
        <v>104</v>
      </c>
      <c r="B107" s="35">
        <v>7</v>
      </c>
      <c r="C107" s="35">
        <v>10.1</v>
      </c>
      <c r="D107" s="9">
        <v>0.7</v>
      </c>
      <c r="E107" s="9">
        <v>157</v>
      </c>
      <c r="F107" s="9">
        <v>0.07</v>
      </c>
      <c r="G107" s="9">
        <v>0</v>
      </c>
      <c r="H107" s="9">
        <v>0.35</v>
      </c>
      <c r="I107" s="9">
        <v>2</v>
      </c>
      <c r="J107" s="9">
        <v>55</v>
      </c>
      <c r="K107" s="9">
        <v>54</v>
      </c>
      <c r="L107" s="9">
        <v>185</v>
      </c>
      <c r="M107" s="9">
        <v>2.7</v>
      </c>
      <c r="N107" s="39"/>
      <c r="O107" s="9">
        <v>12.7</v>
      </c>
      <c r="P107" s="9">
        <v>11.5</v>
      </c>
      <c r="Q107" s="9">
        <v>0.7</v>
      </c>
      <c r="R107" s="42">
        <v>157</v>
      </c>
      <c r="S107" s="9">
        <v>0.07</v>
      </c>
      <c r="T107" s="9">
        <v>0</v>
      </c>
      <c r="U107" s="9">
        <v>0.35</v>
      </c>
      <c r="V107" s="9">
        <v>2</v>
      </c>
      <c r="W107" s="9">
        <v>55</v>
      </c>
      <c r="X107" s="9">
        <v>54</v>
      </c>
      <c r="Y107" s="9">
        <v>185</v>
      </c>
      <c r="Z107" s="9">
        <v>2.7</v>
      </c>
    </row>
    <row r="108" spans="1:26" ht="14.25">
      <c r="A108" s="14" t="s">
        <v>70</v>
      </c>
      <c r="B108" s="9">
        <v>10.4</v>
      </c>
      <c r="C108" s="9">
        <v>1.3</v>
      </c>
      <c r="D108" s="9">
        <v>71.7</v>
      </c>
      <c r="E108" s="9">
        <v>322</v>
      </c>
      <c r="F108" s="9">
        <v>0.27</v>
      </c>
      <c r="G108" s="9">
        <v>0</v>
      </c>
      <c r="H108" s="9">
        <v>0</v>
      </c>
      <c r="I108" s="9">
        <v>3</v>
      </c>
      <c r="J108" s="9">
        <v>0</v>
      </c>
      <c r="K108" s="9">
        <v>0</v>
      </c>
      <c r="L108" s="9">
        <v>343</v>
      </c>
      <c r="M108" s="9">
        <v>1.6</v>
      </c>
      <c r="N108" s="39"/>
      <c r="O108" s="9">
        <v>10.4</v>
      </c>
      <c r="P108" s="9">
        <v>1.3</v>
      </c>
      <c r="Q108" s="9">
        <v>71.7</v>
      </c>
      <c r="R108" s="42">
        <v>322</v>
      </c>
      <c r="S108" s="9">
        <v>0.27</v>
      </c>
      <c r="T108" s="9">
        <v>0</v>
      </c>
      <c r="U108" s="9">
        <v>0</v>
      </c>
      <c r="V108" s="9">
        <v>3</v>
      </c>
      <c r="W108" s="9">
        <v>0</v>
      </c>
      <c r="X108" s="9">
        <v>0</v>
      </c>
      <c r="Y108" s="9">
        <v>343</v>
      </c>
      <c r="Z108" s="9">
        <v>1.6</v>
      </c>
    </row>
    <row r="109" spans="22:26" ht="14.25">
      <c r="V109" s="12">
        <v>7</v>
      </c>
      <c r="W109" s="12">
        <v>900</v>
      </c>
      <c r="X109" s="12">
        <v>200</v>
      </c>
      <c r="Y109" s="12">
        <v>800</v>
      </c>
      <c r="Z109" s="12">
        <v>10</v>
      </c>
    </row>
    <row r="110" spans="15:26" ht="14.25">
      <c r="O110" s="12">
        <v>54</v>
      </c>
      <c r="P110" s="12">
        <v>60</v>
      </c>
      <c r="Q110" s="12">
        <v>261</v>
      </c>
      <c r="R110" s="12">
        <v>1800</v>
      </c>
      <c r="T110" s="12">
        <v>50</v>
      </c>
      <c r="U110" s="12">
        <v>50</v>
      </c>
      <c r="V110" s="12">
        <v>10</v>
      </c>
      <c r="W110" s="12">
        <v>1200</v>
      </c>
      <c r="X110" s="12">
        <v>300</v>
      </c>
      <c r="Y110" s="12">
        <v>1450</v>
      </c>
      <c r="Z110" s="12">
        <v>15</v>
      </c>
    </row>
    <row r="112" spans="15:26" ht="14.25">
      <c r="O112" s="12">
        <f>O110-O110*0.1</f>
        <v>48.6</v>
      </c>
      <c r="P112" s="12">
        <f>P110-P110*0.1</f>
        <v>54</v>
      </c>
      <c r="Q112" s="12">
        <f>Q110-Q110*0.1</f>
        <v>234.9</v>
      </c>
      <c r="R112" s="12">
        <f>R110-R110*0.1</f>
        <v>1620</v>
      </c>
      <c r="S112" s="12">
        <v>0.9</v>
      </c>
      <c r="T112" s="12">
        <f>T110-T110*0.1</f>
        <v>45</v>
      </c>
      <c r="U112" s="12">
        <f>U110-U110*0.1</f>
        <v>45</v>
      </c>
      <c r="V112" s="12">
        <v>7</v>
      </c>
      <c r="W112" s="12">
        <v>900</v>
      </c>
      <c r="X112" s="12">
        <v>200</v>
      </c>
      <c r="Y112" s="12">
        <v>800</v>
      </c>
      <c r="Z112" s="12">
        <v>10</v>
      </c>
    </row>
    <row r="113" spans="15:26" ht="14.25">
      <c r="O113" s="12">
        <f>O110+O110*0.1</f>
        <v>59.4</v>
      </c>
      <c r="P113" s="12">
        <f>P110+P110*0.1</f>
        <v>66</v>
      </c>
      <c r="Q113" s="12">
        <f>Q110+Q110*0.1</f>
        <v>287.1</v>
      </c>
      <c r="R113" s="12">
        <f>R110+R110*0.1</f>
        <v>1980</v>
      </c>
      <c r="S113" s="12">
        <v>1</v>
      </c>
      <c r="T113" s="12">
        <f>T110+T110*0.1</f>
        <v>55</v>
      </c>
      <c r="U113" s="12">
        <f>U110+U110*0.1</f>
        <v>55</v>
      </c>
      <c r="V113" s="12">
        <v>10</v>
      </c>
      <c r="W113" s="12">
        <v>1200</v>
      </c>
      <c r="X113" s="12">
        <v>300</v>
      </c>
      <c r="Y113" s="12">
        <v>1450</v>
      </c>
      <c r="Z113" s="12">
        <v>15</v>
      </c>
    </row>
  </sheetData>
  <mergeCells count="1">
    <mergeCell ref="A1:M1"/>
  </mergeCells>
  <printOptions horizontalCentered="1"/>
  <pageMargins left="0.41" right="0.41" top="0.55" bottom="0.56" header="0.5118110236220472" footer="0.5118110236220472"/>
  <pageSetup fitToHeight="4" fitToWidth="1" horizontalDpi="300" verticalDpi="3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58"/>
  <sheetViews>
    <sheetView zoomScale="79" zoomScaleNormal="79" workbookViewId="0" topLeftCell="A1">
      <selection activeCell="C59" sqref="C59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A2" s="70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2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145</v>
      </c>
      <c r="B5" s="17" t="s">
        <v>300</v>
      </c>
      <c r="C5" s="17">
        <f>SUM(C6:C9)</f>
        <v>6.0809999999999995</v>
      </c>
      <c r="D5" s="17">
        <f aca="true" t="shared" si="0" ref="D5:N5">SUM(D6:D9)</f>
        <v>8.91</v>
      </c>
      <c r="E5" s="17">
        <f t="shared" si="0"/>
        <v>27.383999999999997</v>
      </c>
      <c r="F5" s="17">
        <f t="shared" si="0"/>
        <v>225.05</v>
      </c>
      <c r="G5" s="17">
        <f t="shared" si="0"/>
        <v>0.11000000000000001</v>
      </c>
      <c r="H5" s="17">
        <f t="shared" si="0"/>
        <v>2</v>
      </c>
      <c r="I5" s="17">
        <f t="shared" si="0"/>
        <v>0.07</v>
      </c>
      <c r="J5" s="17">
        <f t="shared" si="0"/>
        <v>1.327</v>
      </c>
      <c r="K5" s="17">
        <f t="shared" si="0"/>
        <v>257.42</v>
      </c>
      <c r="L5" s="17">
        <f t="shared" si="0"/>
        <v>49.18</v>
      </c>
      <c r="M5" s="17">
        <f t="shared" si="0"/>
        <v>279.74</v>
      </c>
      <c r="N5" s="17">
        <f t="shared" si="0"/>
        <v>1.8719999999999999</v>
      </c>
    </row>
    <row r="6" spans="1:14" ht="15.75">
      <c r="A6" s="16" t="s">
        <v>295</v>
      </c>
      <c r="B6" s="4">
        <v>35</v>
      </c>
      <c r="C6" s="22">
        <f>подсобка!B67*$B$6/100</f>
        <v>1.645</v>
      </c>
      <c r="D6" s="22">
        <f>подсобка!C67*$B$6/100</f>
        <v>0.42</v>
      </c>
      <c r="E6" s="22">
        <f>подсобка!D67*$B$6/100</f>
        <v>14.42</v>
      </c>
      <c r="F6" s="22">
        <f>подсобка!E67*$B$6/100</f>
        <v>57.05</v>
      </c>
      <c r="G6" s="22">
        <f>подсобка!F67*$B$6/100</f>
        <v>0.07</v>
      </c>
      <c r="H6" s="22">
        <f>подсобка!G67*$B$6/100</f>
        <v>0</v>
      </c>
      <c r="I6" s="22">
        <f>подсобка!H67*$B$6/100</f>
        <v>0</v>
      </c>
      <c r="J6" s="22">
        <f>подсобка!I67*$B$6/100</f>
        <v>0.595</v>
      </c>
      <c r="K6" s="22">
        <f>подсобка!J67*$B$6/100</f>
        <v>14</v>
      </c>
      <c r="L6" s="22">
        <f>подсобка!K67*$B$6/100</f>
        <v>21</v>
      </c>
      <c r="M6" s="22">
        <f>подсобка!L67*$B$6/100</f>
        <v>96.6</v>
      </c>
      <c r="N6" s="22">
        <f>подсобка!M67*$B$6/100</f>
        <v>1.645</v>
      </c>
    </row>
    <row r="7" spans="1:14" ht="15.75">
      <c r="A7" s="16" t="s">
        <v>21</v>
      </c>
      <c r="B7" s="4">
        <v>200</v>
      </c>
      <c r="C7" s="22">
        <f>подсобка!B48*$B$7/100</f>
        <v>4.4</v>
      </c>
      <c r="D7" s="22">
        <f>подсобка!C48*$B$7/100</f>
        <v>4.8</v>
      </c>
      <c r="E7" s="22">
        <f>подсобка!D48*$B$7/100</f>
        <v>9.4</v>
      </c>
      <c r="F7" s="22">
        <f>подсобка!E48*$B$7/100</f>
        <v>116</v>
      </c>
      <c r="G7" s="22">
        <f>подсобка!F48*$B$7/100</f>
        <v>0.04</v>
      </c>
      <c r="H7" s="22">
        <f>подсобка!G48*$B$7/100</f>
        <v>2</v>
      </c>
      <c r="I7" s="22">
        <f>подсобка!H48*$B$7/100</f>
        <v>0.04</v>
      </c>
      <c r="J7" s="22">
        <f>подсобка!I48*$B$7/100</f>
        <v>0.6</v>
      </c>
      <c r="K7" s="22">
        <f>подсобка!J48*$B$7/100</f>
        <v>242</v>
      </c>
      <c r="L7" s="22">
        <f>подсобка!K48*$B$7/100</f>
        <v>28</v>
      </c>
      <c r="M7" s="22">
        <f>подсобка!L48*$B$7/100</f>
        <v>182</v>
      </c>
      <c r="N7" s="22">
        <f>подсобка!M48*$B$7/100</f>
        <v>0.2</v>
      </c>
    </row>
    <row r="8" spans="1:14" ht="15.75">
      <c r="A8" s="16" t="s">
        <v>204</v>
      </c>
      <c r="B8" s="4">
        <v>5</v>
      </c>
      <c r="C8" s="22">
        <f>подсобка!B73*$B$8/100</f>
        <v>0</v>
      </c>
      <c r="D8" s="22">
        <f>подсобка!C73*$B$8/100</f>
        <v>0</v>
      </c>
      <c r="E8" s="22">
        <f>подсобка!D73*$B$8/100</f>
        <v>3.51</v>
      </c>
      <c r="F8" s="22">
        <f>подсобка!E73*$B$8/100</f>
        <v>13</v>
      </c>
      <c r="G8" s="22">
        <f>подсобка!F73*$B$8/100</f>
        <v>0</v>
      </c>
      <c r="H8" s="22">
        <f>подсобка!G73*$B$8/100</f>
        <v>0</v>
      </c>
      <c r="I8" s="22">
        <f>подсобка!H73*$B$8/100</f>
        <v>0</v>
      </c>
      <c r="J8" s="22">
        <f>подсобка!I73*$B$8/100</f>
        <v>0</v>
      </c>
      <c r="K8" s="22">
        <f>подсобка!J73*$B$8/100</f>
        <v>0.1</v>
      </c>
      <c r="L8" s="22">
        <f>подсобка!K73*$B$8/100</f>
        <v>0</v>
      </c>
      <c r="M8" s="22">
        <f>подсобка!L73*$B$8/100</f>
        <v>0</v>
      </c>
      <c r="N8" s="22">
        <f>подсобка!M73*$B$8/100</f>
        <v>0.015</v>
      </c>
    </row>
    <row r="9" spans="1:14" ht="15.75">
      <c r="A9" s="16" t="s">
        <v>200</v>
      </c>
      <c r="B9" s="4">
        <v>6</v>
      </c>
      <c r="C9" s="22">
        <f>подсобка!B45*$B$9/100</f>
        <v>0.036</v>
      </c>
      <c r="D9" s="22">
        <f>подсобка!C45*$B$9/100</f>
        <v>3.69</v>
      </c>
      <c r="E9" s="22">
        <f>подсобка!D45*$B$9/100</f>
        <v>0.054000000000000006</v>
      </c>
      <c r="F9" s="22">
        <f>подсобка!E45*$B$9/100</f>
        <v>39</v>
      </c>
      <c r="G9" s="22">
        <f>подсобка!F45*$B$9/100</f>
        <v>0</v>
      </c>
      <c r="H9" s="22">
        <f>подсобка!G45*$B$9/100</f>
        <v>0</v>
      </c>
      <c r="I9" s="22">
        <f>подсобка!H45*$B$9/100</f>
        <v>0.03</v>
      </c>
      <c r="J9" s="22">
        <f>подсобка!I45*$B$9/100</f>
        <v>0.132</v>
      </c>
      <c r="K9" s="22">
        <f>подсобка!J45*$B$9/100</f>
        <v>1.32</v>
      </c>
      <c r="L9" s="22">
        <f>подсобка!K45*$B$9/100</f>
        <v>0.18</v>
      </c>
      <c r="M9" s="22">
        <f>подсобка!L45*$B$9/100</f>
        <v>1.14</v>
      </c>
      <c r="N9" s="22">
        <f>подсобка!M45*$B$9/100</f>
        <v>0.012000000000000002</v>
      </c>
    </row>
    <row r="10" spans="1:14" s="15" customFormat="1" ht="18.75">
      <c r="A10" s="17" t="s">
        <v>137</v>
      </c>
      <c r="B10" s="17" t="s">
        <v>302</v>
      </c>
      <c r="C10" s="17">
        <f>SUM(C11:C13)</f>
        <v>4.763</v>
      </c>
      <c r="D10" s="17">
        <f aca="true" t="shared" si="1" ref="D10:N10">SUM(D11:D13)</f>
        <v>5.0625</v>
      </c>
      <c r="E10" s="17">
        <f t="shared" si="1"/>
        <v>16.8385</v>
      </c>
      <c r="F10" s="17">
        <f t="shared" si="1"/>
        <v>147.595</v>
      </c>
      <c r="G10" s="17">
        <f t="shared" si="1"/>
        <v>0.0415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242.47</v>
      </c>
      <c r="L10" s="17">
        <f t="shared" si="1"/>
        <v>29.35</v>
      </c>
      <c r="M10" s="17">
        <f t="shared" si="1"/>
        <v>193.565</v>
      </c>
      <c r="N10" s="17">
        <f t="shared" si="1"/>
        <v>0.40549999999999997</v>
      </c>
    </row>
    <row r="11" spans="1:14" s="15" customFormat="1" ht="18.75">
      <c r="A11" s="16" t="s">
        <v>219</v>
      </c>
      <c r="B11" s="4">
        <v>1.5</v>
      </c>
      <c r="C11" s="4">
        <f>подсобка!B30*$B$11/100</f>
        <v>0.363</v>
      </c>
      <c r="D11" s="4">
        <f>подсобка!C30*$B$11/100</f>
        <v>0.2625</v>
      </c>
      <c r="E11" s="4">
        <f>подсобка!D30*$B$11/100</f>
        <v>0.4184999999999999</v>
      </c>
      <c r="F11" s="4">
        <f>подсобка!E30*$B$11/100</f>
        <v>5.595</v>
      </c>
      <c r="G11" s="4">
        <f>подсобка!F30*$B$11/100</f>
        <v>0.0015000000000000002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0.27</v>
      </c>
      <c r="L11" s="4">
        <f>подсобка!K30*$B$11/100</f>
        <v>1.35</v>
      </c>
      <c r="M11" s="4">
        <f>подсобка!L30*$B$11/100</f>
        <v>11.565</v>
      </c>
      <c r="N11" s="4">
        <f>подсобка!M30*$B$11/100</f>
        <v>0.17549999999999996</v>
      </c>
    </row>
    <row r="12" spans="1:14" s="15" customFormat="1" ht="18.75">
      <c r="A12" s="16" t="s">
        <v>204</v>
      </c>
      <c r="B12" s="4">
        <v>10</v>
      </c>
      <c r="C12" s="22">
        <f>подсобка!B73*$B$12/100</f>
        <v>0</v>
      </c>
      <c r="D12" s="22">
        <f>подсобка!C73*$B$12/100</f>
        <v>0</v>
      </c>
      <c r="E12" s="22">
        <f>подсобка!D73*$B$12/100</f>
        <v>7.02</v>
      </c>
      <c r="F12" s="22">
        <f>подсобка!E73*$B$12/100</f>
        <v>26</v>
      </c>
      <c r="G12" s="22">
        <f>подсобка!F73*$B$12/100</f>
        <v>0</v>
      </c>
      <c r="H12" s="22">
        <f>подсобка!G73*$B$12/100</f>
        <v>0</v>
      </c>
      <c r="I12" s="22">
        <f>подсобка!H73*$B$12/100</f>
        <v>0</v>
      </c>
      <c r="J12" s="22">
        <f>подсобка!I73*$B$12/100</f>
        <v>0</v>
      </c>
      <c r="K12" s="22">
        <f>подсобка!J73*$B$12/100</f>
        <v>0.2</v>
      </c>
      <c r="L12" s="22">
        <f>подсобка!K73*$B$12/100</f>
        <v>0</v>
      </c>
      <c r="M12" s="22">
        <f>подсобка!L73*$B$12/100</f>
        <v>0</v>
      </c>
      <c r="N12" s="22">
        <f>подсобка!M73*$B$12/100</f>
        <v>0.03</v>
      </c>
    </row>
    <row r="13" spans="1:14" s="15" customFormat="1" ht="18.75">
      <c r="A13" s="16" t="s">
        <v>21</v>
      </c>
      <c r="B13" s="4">
        <v>200</v>
      </c>
      <c r="C13" s="4">
        <f>подсобка!B48*$B$13/100</f>
        <v>4.4</v>
      </c>
      <c r="D13" s="4">
        <f>подсобка!C48*$B$13/100</f>
        <v>4.8</v>
      </c>
      <c r="E13" s="4">
        <f>подсобка!D48*$B$13/100</f>
        <v>9.4</v>
      </c>
      <c r="F13" s="4">
        <f>подсобка!E48*$B$13/100</f>
        <v>116</v>
      </c>
      <c r="G13" s="4">
        <f>подсобка!F48*$B$13/100</f>
        <v>0.04</v>
      </c>
      <c r="H13" s="4">
        <f>подсобка!G48*$B$13/100</f>
        <v>2</v>
      </c>
      <c r="I13" s="4">
        <f>подсобка!H48*$B$13/100</f>
        <v>0.04</v>
      </c>
      <c r="J13" s="4">
        <f>подсобка!I48*$B$13/100</f>
        <v>0.6</v>
      </c>
      <c r="K13" s="4">
        <f>подсобка!J48*$B$13/100</f>
        <v>242</v>
      </c>
      <c r="L13" s="4">
        <f>подсобка!K48*$B$13/100</f>
        <v>28</v>
      </c>
      <c r="M13" s="4">
        <f>подсобка!L48*$B$13/100</f>
        <v>182</v>
      </c>
      <c r="N13" s="4">
        <f>подсобка!M48*$B$13/100</f>
        <v>0.2</v>
      </c>
    </row>
    <row r="14" spans="1:14" s="15" customFormat="1" ht="18.75">
      <c r="A14" s="17" t="s">
        <v>167</v>
      </c>
      <c r="B14" s="17" t="s">
        <v>9</v>
      </c>
      <c r="C14" s="17">
        <f aca="true" t="shared" si="2" ref="C14:N14">SUM(C15:C16)</f>
        <v>1.91</v>
      </c>
      <c r="D14" s="17">
        <f t="shared" si="2"/>
        <v>3.475</v>
      </c>
      <c r="E14" s="17">
        <f t="shared" si="2"/>
        <v>13.045</v>
      </c>
      <c r="F14" s="17">
        <f t="shared" si="2"/>
        <v>108.5</v>
      </c>
      <c r="G14" s="17">
        <f t="shared" si="2"/>
        <v>0.044000000000000004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11.1</v>
      </c>
      <c r="L14" s="17">
        <f t="shared" si="2"/>
        <v>14.15</v>
      </c>
      <c r="M14" s="17">
        <f t="shared" si="2"/>
        <v>35.35</v>
      </c>
      <c r="N14" s="17">
        <f t="shared" si="2"/>
        <v>0.65</v>
      </c>
    </row>
    <row r="15" spans="1:14" s="15" customFormat="1" ht="18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s="15" customFormat="1" ht="18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10</v>
      </c>
      <c r="B17" s="18"/>
      <c r="C17" s="18">
        <f>SUM(C5,C10,C14)</f>
        <v>12.754</v>
      </c>
      <c r="D17" s="18">
        <f aca="true" t="shared" si="3" ref="D17:N17">SUM(D5,D10,D14)</f>
        <v>17.4475</v>
      </c>
      <c r="E17" s="18">
        <f t="shared" si="3"/>
        <v>57.2675</v>
      </c>
      <c r="F17" s="18">
        <f t="shared" si="3"/>
        <v>481.145</v>
      </c>
      <c r="G17" s="18">
        <f t="shared" si="3"/>
        <v>0.19550000000000003</v>
      </c>
      <c r="H17" s="18">
        <f t="shared" si="3"/>
        <v>4</v>
      </c>
      <c r="I17" s="18">
        <f t="shared" si="3"/>
        <v>0.135</v>
      </c>
      <c r="J17" s="18">
        <f t="shared" si="3"/>
        <v>2.037</v>
      </c>
      <c r="K17" s="18">
        <f t="shared" si="3"/>
        <v>510.99</v>
      </c>
      <c r="L17" s="18">
        <f t="shared" si="3"/>
        <v>92.68</v>
      </c>
      <c r="M17" s="18">
        <f t="shared" si="3"/>
        <v>508.65500000000003</v>
      </c>
      <c r="N17" s="18">
        <f t="shared" si="3"/>
        <v>2.9274999999999998</v>
      </c>
    </row>
    <row r="18" spans="1:14" s="15" customFormat="1" ht="18.75">
      <c r="A18" s="5" t="s">
        <v>11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>
      <c r="A20" s="17" t="s">
        <v>250</v>
      </c>
      <c r="B20" s="17" t="s">
        <v>155</v>
      </c>
      <c r="C20" s="17">
        <f>SUM(C21:C29)</f>
        <v>5.824</v>
      </c>
      <c r="D20" s="17">
        <f aca="true" t="shared" si="4" ref="D20:N20">SUM(D21:D29)</f>
        <v>8.611</v>
      </c>
      <c r="E20" s="17">
        <f t="shared" si="4"/>
        <v>10.919</v>
      </c>
      <c r="F20" s="17">
        <f t="shared" si="4"/>
        <v>166.83999999999997</v>
      </c>
      <c r="G20" s="17">
        <f t="shared" si="4"/>
        <v>0.0892</v>
      </c>
      <c r="H20" s="17">
        <f t="shared" si="4"/>
        <v>14.07</v>
      </c>
      <c r="I20" s="17">
        <f t="shared" si="4"/>
        <v>0.061</v>
      </c>
      <c r="J20" s="17">
        <f t="shared" si="4"/>
        <v>0.846</v>
      </c>
      <c r="K20" s="17">
        <f t="shared" si="4"/>
        <v>34.800000000000004</v>
      </c>
      <c r="L20" s="17">
        <f t="shared" si="4"/>
        <v>31.09</v>
      </c>
      <c r="M20" s="17">
        <f t="shared" si="4"/>
        <v>130.75</v>
      </c>
      <c r="N20" s="17">
        <f t="shared" si="4"/>
        <v>1.882</v>
      </c>
    </row>
    <row r="21" spans="1:14" s="15" customFormat="1" ht="18.75">
      <c r="A21" s="16" t="s">
        <v>195</v>
      </c>
      <c r="B21" s="4">
        <v>5</v>
      </c>
      <c r="C21" s="4">
        <f>подсобка!B45*$B$21/100</f>
        <v>0.03</v>
      </c>
      <c r="D21" s="4">
        <f>подсобка!C45*$B$21/100</f>
        <v>3.075</v>
      </c>
      <c r="E21" s="4">
        <f>подсобка!D45*$B$21/100</f>
        <v>0.045</v>
      </c>
      <c r="F21" s="4">
        <f>подсобка!E45*$B$21/100</f>
        <v>32.5</v>
      </c>
      <c r="G21" s="4">
        <f>подсобка!F45*$B$21/100</f>
        <v>0</v>
      </c>
      <c r="H21" s="4">
        <f>подсобка!G45*$B$21/100</f>
        <v>0</v>
      </c>
      <c r="I21" s="4">
        <f>подсобка!H45*$B$21/100</f>
        <v>0.025</v>
      </c>
      <c r="J21" s="4">
        <f>подсобка!I45*$B$21/100</f>
        <v>0.11</v>
      </c>
      <c r="K21" s="4">
        <f>подсобка!J45*$B$21/100</f>
        <v>1.1</v>
      </c>
      <c r="L21" s="4">
        <f>подсобка!K45*$B$21/100</f>
        <v>0.15</v>
      </c>
      <c r="M21" s="4">
        <f>подсобка!L45*$B$21/100</f>
        <v>0.95</v>
      </c>
      <c r="N21" s="4">
        <f>подсобка!M45*$B$21/100</f>
        <v>0.01</v>
      </c>
    </row>
    <row r="22" spans="1:14" s="15" customFormat="1" ht="18.75">
      <c r="A22" s="16" t="s">
        <v>223</v>
      </c>
      <c r="B22" s="4">
        <v>10</v>
      </c>
      <c r="C22" s="4">
        <f>подсобка!B78*$B$22/100</f>
        <v>0.25</v>
      </c>
      <c r="D22" s="4">
        <f>подсобка!C78*$B$22/100</f>
        <v>2</v>
      </c>
      <c r="E22" s="4">
        <f>подсобка!D78*$B$22/100</f>
        <v>0.34</v>
      </c>
      <c r="F22" s="4">
        <f>подсобка!E78*$B$22/100</f>
        <v>20.6</v>
      </c>
      <c r="G22" s="4">
        <f>подсобка!F78*$B$22/100</f>
        <v>0.003</v>
      </c>
      <c r="H22" s="4">
        <f>подсобка!G78*$B$22/100</f>
        <v>0.03</v>
      </c>
      <c r="I22" s="4">
        <f>подсобка!H78*$B$22/100</f>
        <v>0.015</v>
      </c>
      <c r="J22" s="4">
        <f>подсобка!I78*$B$22/100</f>
        <v>0.04</v>
      </c>
      <c r="K22" s="4">
        <f>подсобка!J78*$B$22/100</f>
        <v>8.6</v>
      </c>
      <c r="L22" s="4">
        <f>подсобка!K78*$B$22/100</f>
        <v>0.8</v>
      </c>
      <c r="M22" s="4">
        <f>подсобка!L78*$B$22/100</f>
        <v>6</v>
      </c>
      <c r="N22" s="4">
        <f>подсобка!M78*$B$22/100</f>
        <v>0.02</v>
      </c>
    </row>
    <row r="23" spans="1:14" s="15" customFormat="1" ht="18.75">
      <c r="A23" s="16" t="s">
        <v>206</v>
      </c>
      <c r="B23" s="4">
        <v>50</v>
      </c>
      <c r="C23" s="4">
        <f>подсобка!B32*$B$23/100</f>
        <v>0.75</v>
      </c>
      <c r="D23" s="4">
        <f>подсобка!C32*$B$23/100</f>
        <v>0.05</v>
      </c>
      <c r="E23" s="4">
        <f>подсобка!D32*$B$23/100</f>
        <v>5.5</v>
      </c>
      <c r="F23" s="4">
        <f>подсобка!E32*$B$23/100</f>
        <v>25</v>
      </c>
      <c r="G23" s="4">
        <f>подсобка!F32*$B$23/100</f>
        <v>0.05</v>
      </c>
      <c r="H23" s="4">
        <f>подсобка!G32*$B$23/100</f>
        <v>10</v>
      </c>
      <c r="I23" s="4">
        <f>подсобка!H32*$B$23/100</f>
        <v>0</v>
      </c>
      <c r="J23" s="4">
        <f>подсобка!I32*$B$23/100</f>
        <v>0.2</v>
      </c>
      <c r="K23" s="4">
        <f>подсобка!J32*$B$23/100</f>
        <v>5</v>
      </c>
      <c r="L23" s="4">
        <f>подсобка!K32*$B$23/100</f>
        <v>11.5</v>
      </c>
      <c r="M23" s="4">
        <f>подсобка!L32*$B$23/100</f>
        <v>29</v>
      </c>
      <c r="N23" s="4">
        <f>подсобка!M32*$B$23/100</f>
        <v>0.45</v>
      </c>
    </row>
    <row r="24" spans="1:14" s="15" customFormat="1" ht="18.75">
      <c r="A24" s="16" t="s">
        <v>208</v>
      </c>
      <c r="B24" s="4">
        <v>10</v>
      </c>
      <c r="C24" s="4">
        <f>подсобка!B52*$B$24/100</f>
        <v>0.13</v>
      </c>
      <c r="D24" s="4">
        <f>подсобка!C52*$B$24/100</f>
        <v>0.03</v>
      </c>
      <c r="E24" s="4">
        <f>подсобка!D52*$B$24/100</f>
        <v>0.73</v>
      </c>
      <c r="F24" s="4">
        <f>подсобка!E52*$B$24/100</f>
        <v>3.6</v>
      </c>
      <c r="G24" s="4">
        <f>подсобка!F52*$B$24/100</f>
        <v>0.003</v>
      </c>
      <c r="H24" s="4">
        <f>подсобка!G52*$B$24/100</f>
        <v>0.4</v>
      </c>
      <c r="I24" s="4">
        <f>подсобка!H52*$B$24/100</f>
        <v>0</v>
      </c>
      <c r="J24" s="4">
        <f>подсобка!I52*$B$24/100</f>
        <v>0.04</v>
      </c>
      <c r="K24" s="4">
        <f>подсобка!J52*$B$24/100</f>
        <v>4.2</v>
      </c>
      <c r="L24" s="4">
        <f>подсобка!K52*$B$24/100</f>
        <v>1.3</v>
      </c>
      <c r="M24" s="4">
        <f>подсобка!L52*$B$24/100</f>
        <v>4.1</v>
      </c>
      <c r="N24" s="4">
        <f>подсобка!M52*$B$24/100</f>
        <v>0.06</v>
      </c>
    </row>
    <row r="25" spans="1:14" s="15" customFormat="1" ht="18.75">
      <c r="A25" s="16" t="s">
        <v>207</v>
      </c>
      <c r="B25" s="4">
        <v>10</v>
      </c>
      <c r="C25" s="4">
        <f>подсобка!B41*$B$25/100</f>
        <v>0.17</v>
      </c>
      <c r="D25" s="4">
        <f>подсобка!C41*$B$25/100</f>
        <v>0</v>
      </c>
      <c r="E25" s="4">
        <f>подсобка!D41*$B$25/100</f>
        <v>0.95</v>
      </c>
      <c r="F25" s="4">
        <f>подсобка!E41*$B$25/100</f>
        <v>4.3</v>
      </c>
      <c r="G25" s="4">
        <f>подсобка!F41*$B$25/100</f>
        <v>0.005</v>
      </c>
      <c r="H25" s="4">
        <f>подсобка!G41*$B$25/100</f>
        <v>1</v>
      </c>
      <c r="I25" s="4">
        <f>подсобка!H41*$B$25/100</f>
        <v>0</v>
      </c>
      <c r="J25" s="4">
        <f>подсобка!I41*$B$25/100</f>
        <v>0.04</v>
      </c>
      <c r="K25" s="4">
        <f>подсобка!J41*$B$25/100</f>
        <v>3.1</v>
      </c>
      <c r="L25" s="4">
        <f>подсобка!K41*$B$25/100</f>
        <v>1.4</v>
      </c>
      <c r="M25" s="4">
        <f>подсобка!L41*$B$25/100</f>
        <v>5.8</v>
      </c>
      <c r="N25" s="4">
        <f>подсобка!M41*$B$25/100</f>
        <v>0.08</v>
      </c>
    </row>
    <row r="26" spans="1:14" s="15" customFormat="1" ht="18.75">
      <c r="A26" s="16" t="s">
        <v>235</v>
      </c>
      <c r="B26" s="4">
        <v>40</v>
      </c>
      <c r="C26" s="4">
        <f>подсобка!B75*$B$26/100</f>
        <v>0.48</v>
      </c>
      <c r="D26" s="4">
        <f>подсобка!C75*$B$26/100</f>
        <v>0</v>
      </c>
      <c r="E26" s="4">
        <f>подсобка!D75*$B$26/100</f>
        <v>2.84</v>
      </c>
      <c r="F26" s="4">
        <f>подсобка!E75*$B$26/100</f>
        <v>12.8</v>
      </c>
      <c r="G26" s="4">
        <f>подсобка!F75*$B$26/100</f>
        <v>0.004</v>
      </c>
      <c r="H26" s="4">
        <f>подсобка!G75*$B$26/100</f>
        <v>1.6</v>
      </c>
      <c r="I26" s="4">
        <f>подсобка!H75*$B$26/100</f>
        <v>0</v>
      </c>
      <c r="J26" s="4">
        <f>подсобка!I75*$B$26/100</f>
        <v>0.16</v>
      </c>
      <c r="K26" s="4">
        <f>подсобка!J75*$B$26/100</f>
        <v>6</v>
      </c>
      <c r="L26" s="4">
        <f>подсобка!K75*$B$26/100</f>
        <v>6.4</v>
      </c>
      <c r="M26" s="4">
        <f>подсобка!L75*$B$26/100</f>
        <v>11.6</v>
      </c>
      <c r="N26" s="4">
        <f>подсобка!M75*$B$26/100</f>
        <v>0.24</v>
      </c>
    </row>
    <row r="27" spans="1:14" s="15" customFormat="1" ht="18.75">
      <c r="A27" s="16" t="s">
        <v>222</v>
      </c>
      <c r="B27" s="4">
        <v>4</v>
      </c>
      <c r="C27" s="4">
        <f>подсобка!B92*$B$27/100</f>
        <v>0.14400000000000002</v>
      </c>
      <c r="D27" s="4">
        <f>подсобка!C92*$B$27/100</f>
        <v>0</v>
      </c>
      <c r="E27" s="4">
        <f>подсобка!D92*$B$27/100</f>
        <v>0.47200000000000003</v>
      </c>
      <c r="F27" s="4">
        <f>подсобка!E92*$B$27/100</f>
        <v>2.52</v>
      </c>
      <c r="G27" s="4">
        <f>подсобка!F92*$B$27/100</f>
        <v>0.002</v>
      </c>
      <c r="H27" s="4">
        <f>подсобка!G92*$B$27/100</f>
        <v>1.04</v>
      </c>
      <c r="I27" s="4">
        <f>подсобка!H92*$B$27/100</f>
        <v>0</v>
      </c>
      <c r="J27" s="4">
        <f>подсобка!I92*$B$27/100</f>
        <v>0.016</v>
      </c>
      <c r="K27" s="4">
        <f>подсобка!J92*$B$27/100</f>
        <v>0.8</v>
      </c>
      <c r="L27" s="4">
        <f>подсобка!K92*$B$27/100</f>
        <v>0</v>
      </c>
      <c r="M27" s="4">
        <f>подсобка!L92*$B$27/100</f>
        <v>2.8</v>
      </c>
      <c r="N27" s="4">
        <f>подсобка!M92*$B$27/100</f>
        <v>0.08</v>
      </c>
    </row>
    <row r="28" spans="1:14" s="15" customFormat="1" ht="18.75">
      <c r="A28" s="16" t="s">
        <v>193</v>
      </c>
      <c r="B28" s="4">
        <v>6</v>
      </c>
      <c r="C28" s="4">
        <f>подсобка!B107*$B$28/100</f>
        <v>0.42</v>
      </c>
      <c r="D28" s="4">
        <f>подсобка!C107*$B$28/100</f>
        <v>0.606</v>
      </c>
      <c r="E28" s="4">
        <f>подсобка!D107*$B$28/100</f>
        <v>0.041999999999999996</v>
      </c>
      <c r="F28" s="4">
        <f>подсобка!E107*$B$28/100</f>
        <v>9.42</v>
      </c>
      <c r="G28" s="4">
        <f>подсобка!F107*$B$28/100</f>
        <v>0.004200000000000001</v>
      </c>
      <c r="H28" s="4">
        <f>подсобка!G107*$B$28/100</f>
        <v>0</v>
      </c>
      <c r="I28" s="4">
        <f>подсобка!H107*$B$28/100</f>
        <v>0.020999999999999998</v>
      </c>
      <c r="J28" s="4">
        <f>подсобка!I107*$B$28/100</f>
        <v>0.12</v>
      </c>
      <c r="K28" s="4">
        <f>подсобка!J107*$B$28/100</f>
        <v>3.3</v>
      </c>
      <c r="L28" s="4">
        <f>подсобка!K107*$B$28/100</f>
        <v>3.24</v>
      </c>
      <c r="M28" s="4">
        <f>подсобка!L107*$B$28/100</f>
        <v>11.1</v>
      </c>
      <c r="N28" s="4">
        <f>подсобка!M107*$B$28/100</f>
        <v>0.16200000000000003</v>
      </c>
    </row>
    <row r="29" spans="1:14" s="15" customFormat="1" ht="18.75">
      <c r="A29" s="16" t="s">
        <v>251</v>
      </c>
      <c r="B29" s="4">
        <v>30</v>
      </c>
      <c r="C29" s="4">
        <f>подсобка!B17*$B$29/100</f>
        <v>3.45</v>
      </c>
      <c r="D29" s="4">
        <f>подсобка!C17*$B$29/100</f>
        <v>2.85</v>
      </c>
      <c r="E29" s="4">
        <f>подсобка!D17*$B$29/100</f>
        <v>0</v>
      </c>
      <c r="F29" s="4">
        <f>подсобка!E17*$B$29/100</f>
        <v>56.1</v>
      </c>
      <c r="G29" s="4">
        <f>подсобка!F17*$B$29/100</f>
        <v>0.018</v>
      </c>
      <c r="H29" s="4">
        <f>подсобка!G17*$B$29/100</f>
        <v>0</v>
      </c>
      <c r="I29" s="4">
        <f>подсобка!H17*$B$29/100</f>
        <v>0</v>
      </c>
      <c r="J29" s="4">
        <f>подсобка!I17*$B$29/100</f>
        <v>0.12</v>
      </c>
      <c r="K29" s="4">
        <f>подсобка!J17*$B$29/100</f>
        <v>2.7</v>
      </c>
      <c r="L29" s="4">
        <f>подсобка!K17*$B$29/100</f>
        <v>6.3</v>
      </c>
      <c r="M29" s="4">
        <f>подсобка!L17*$B$29/100</f>
        <v>59.4</v>
      </c>
      <c r="N29" s="4">
        <f>подсобка!M17*$B$29/100</f>
        <v>0.78</v>
      </c>
    </row>
    <row r="30" spans="1:14" ht="15.75">
      <c r="A30" s="17" t="s">
        <v>324</v>
      </c>
      <c r="B30" s="17" t="s">
        <v>333</v>
      </c>
      <c r="C30" s="31">
        <f>SUM(C31:C37)</f>
        <v>12.484000000000002</v>
      </c>
      <c r="D30" s="31">
        <f aca="true" t="shared" si="5" ref="D30:N30">SUM(D31:D37)</f>
        <v>11.885000000000002</v>
      </c>
      <c r="E30" s="31">
        <f t="shared" si="5"/>
        <v>14.077</v>
      </c>
      <c r="F30" s="31">
        <f t="shared" si="5"/>
        <v>300.42</v>
      </c>
      <c r="G30" s="31">
        <f t="shared" si="5"/>
        <v>0.18400000000000002</v>
      </c>
      <c r="H30" s="31">
        <f t="shared" si="5"/>
        <v>112.44000000000001</v>
      </c>
      <c r="I30" s="31">
        <f t="shared" si="5"/>
        <v>0.025</v>
      </c>
      <c r="J30" s="31">
        <f t="shared" si="5"/>
        <v>3.3760000000000003</v>
      </c>
      <c r="K30" s="31">
        <f t="shared" si="5"/>
        <v>121.09999999999998</v>
      </c>
      <c r="L30" s="31">
        <f t="shared" si="5"/>
        <v>52.75</v>
      </c>
      <c r="M30" s="31">
        <f t="shared" si="5"/>
        <v>220.45000000000002</v>
      </c>
      <c r="N30" s="31">
        <f t="shared" si="5"/>
        <v>4.25</v>
      </c>
    </row>
    <row r="31" spans="1:14" ht="15.75">
      <c r="A31" s="16" t="s">
        <v>253</v>
      </c>
      <c r="B31" s="29" t="s">
        <v>294</v>
      </c>
      <c r="C31" s="30">
        <f>подсобка!B17*$B$31/100</f>
        <v>8.05</v>
      </c>
      <c r="D31" s="30">
        <f>подсобка!C17*$B$31/100</f>
        <v>6.65</v>
      </c>
      <c r="E31" s="30">
        <f>подсобка!D17*$B$31/100</f>
        <v>0</v>
      </c>
      <c r="F31" s="30">
        <f>подсобка!E17*$B$31/100</f>
        <v>130.9</v>
      </c>
      <c r="G31" s="30">
        <f>подсобка!F17*$B$31/100</f>
        <v>0.042</v>
      </c>
      <c r="H31" s="30">
        <f>подсобка!G17*$B$31/100</f>
        <v>0</v>
      </c>
      <c r="I31" s="30">
        <f>подсобка!H17*$B$31/100</f>
        <v>0</v>
      </c>
      <c r="J31" s="30">
        <f>подсобка!I17*$B$31/100</f>
        <v>0.28</v>
      </c>
      <c r="K31" s="30">
        <f>подсобка!J17*$B$31/100</f>
        <v>6.3</v>
      </c>
      <c r="L31" s="30">
        <f>подсобка!K17*$B$31/100</f>
        <v>14.7</v>
      </c>
      <c r="M31" s="30">
        <f>подсобка!L17*$B$31/100</f>
        <v>138.6</v>
      </c>
      <c r="N31" s="30">
        <f>подсобка!M17*$B$31/100</f>
        <v>1.82</v>
      </c>
    </row>
    <row r="32" spans="1:14" ht="15.75">
      <c r="A32" s="16" t="s">
        <v>221</v>
      </c>
      <c r="B32" s="29" t="s">
        <v>332</v>
      </c>
      <c r="C32" s="30">
        <f>подсобка!B31*$B$32/100</f>
        <v>3.96</v>
      </c>
      <c r="D32" s="30">
        <f>подсобка!C31*$B$32/100</f>
        <v>0</v>
      </c>
      <c r="E32" s="30">
        <f>подсобка!D31*$B$32/100</f>
        <v>11.88</v>
      </c>
      <c r="F32" s="30">
        <f>подсобка!E31*$B$32/100</f>
        <v>105.6</v>
      </c>
      <c r="G32" s="30">
        <f>подсобка!F31*$B$32/100</f>
        <v>0.132</v>
      </c>
      <c r="H32" s="30">
        <f>подсобка!G31*$B$32/100</f>
        <v>110</v>
      </c>
      <c r="I32" s="30">
        <f>подсобка!H31*$B$32/100</f>
        <v>0</v>
      </c>
      <c r="J32" s="30">
        <f>подсобка!I31*$B$32/100</f>
        <v>0.88</v>
      </c>
      <c r="K32" s="30">
        <f>подсобка!J31*$B$32/100</f>
        <v>105.6</v>
      </c>
      <c r="L32" s="30">
        <f>подсобка!K31*$B$32/100</f>
        <v>35.2</v>
      </c>
      <c r="M32" s="30">
        <f>подсобка!L31*$B$32/100</f>
        <v>68.2</v>
      </c>
      <c r="N32" s="30">
        <f>подсобка!M31*$B$32/100</f>
        <v>2.2</v>
      </c>
    </row>
    <row r="33" spans="1:14" ht="15.75">
      <c r="A33" s="16" t="s">
        <v>207</v>
      </c>
      <c r="B33" s="29" t="s">
        <v>212</v>
      </c>
      <c r="C33" s="30">
        <f>подсобка!B41*$B$33/100</f>
        <v>0.17</v>
      </c>
      <c r="D33" s="30">
        <f>подсобка!C41*$B$33/100</f>
        <v>0</v>
      </c>
      <c r="E33" s="30">
        <f>подсобка!D41*$B$33/100</f>
        <v>0.95</v>
      </c>
      <c r="F33" s="30">
        <f>подсобка!E41*$B$33/100</f>
        <v>4.3</v>
      </c>
      <c r="G33" s="30">
        <f>подсобка!F41*$B$33/100</f>
        <v>0.005</v>
      </c>
      <c r="H33" s="30">
        <f>подсобка!G41*$B$33/100</f>
        <v>1</v>
      </c>
      <c r="I33" s="30">
        <f>подсобка!H41*$B$33/100</f>
        <v>0</v>
      </c>
      <c r="J33" s="30">
        <f>подсобка!I41*$B$33/100</f>
        <v>0.04</v>
      </c>
      <c r="K33" s="30">
        <f>подсобка!J41*$B$33/100</f>
        <v>3.1</v>
      </c>
      <c r="L33" s="30">
        <f>подсобка!K41*$B$33/100</f>
        <v>1.4</v>
      </c>
      <c r="M33" s="30">
        <f>подсобка!L41*$B$33/100</f>
        <v>5.8</v>
      </c>
      <c r="N33" s="30">
        <f>подсобка!M41*$B$33/100</f>
        <v>0.08</v>
      </c>
    </row>
    <row r="34" spans="1:14" ht="15.75">
      <c r="A34" s="16" t="s">
        <v>208</v>
      </c>
      <c r="B34" s="29" t="s">
        <v>212</v>
      </c>
      <c r="C34" s="30">
        <f>подсобка!B52*$B$34/100</f>
        <v>0.13</v>
      </c>
      <c r="D34" s="30">
        <f>подсобка!C52*$B$34/100</f>
        <v>0.03</v>
      </c>
      <c r="E34" s="30">
        <f>подсобка!D52*$B$34/100</f>
        <v>0.73</v>
      </c>
      <c r="F34" s="30">
        <f>подсобка!E52*$B$34/100</f>
        <v>3.6</v>
      </c>
      <c r="G34" s="30">
        <f>подсобка!F52*$B$34/100</f>
        <v>0.003</v>
      </c>
      <c r="H34" s="30">
        <f>подсобка!G52*$B$34/100</f>
        <v>0.4</v>
      </c>
      <c r="I34" s="30">
        <f>подсобка!H52*$B$34/100</f>
        <v>0</v>
      </c>
      <c r="J34" s="30">
        <f>подсобка!I52*$B$34/100</f>
        <v>0.04</v>
      </c>
      <c r="K34" s="30">
        <f>подсобка!J52*$B$34/100</f>
        <v>4.2</v>
      </c>
      <c r="L34" s="30">
        <f>подсобка!K52*$B$34/100</f>
        <v>1.3</v>
      </c>
      <c r="M34" s="30">
        <f>подсобка!L52*$B$34/100</f>
        <v>4.1</v>
      </c>
      <c r="N34" s="30">
        <f>подсобка!M52*$B$34/100</f>
        <v>0.06</v>
      </c>
    </row>
    <row r="35" spans="1:14" ht="15.75">
      <c r="A35" s="16" t="s">
        <v>222</v>
      </c>
      <c r="B35" s="29" t="s">
        <v>270</v>
      </c>
      <c r="C35" s="30">
        <f>подсобка!B92*$B$35/100</f>
        <v>0.14400000000000002</v>
      </c>
      <c r="D35" s="30">
        <f>подсобка!C92*$B$35/100</f>
        <v>0</v>
      </c>
      <c r="E35" s="30">
        <f>подсобка!D92*$B$35/100</f>
        <v>0.47200000000000003</v>
      </c>
      <c r="F35" s="30">
        <f>подсобка!E92*$B$35/100</f>
        <v>2.52</v>
      </c>
      <c r="G35" s="30">
        <f>подсобка!F92*$B$35/100</f>
        <v>0.002</v>
      </c>
      <c r="H35" s="30">
        <f>подсобка!G92*$B$35/100</f>
        <v>1.04</v>
      </c>
      <c r="I35" s="30">
        <f>подсобка!H92*$B$35/100</f>
        <v>0</v>
      </c>
      <c r="J35" s="30">
        <f>подсобка!I92*$B$35/100</f>
        <v>0.016</v>
      </c>
      <c r="K35" s="30">
        <f>подсобка!J92*$B$35/100</f>
        <v>0.8</v>
      </c>
      <c r="L35" s="30">
        <f>подсобка!K92*$B$35/100</f>
        <v>0</v>
      </c>
      <c r="M35" s="30">
        <f>подсобка!L92*$B$35/100</f>
        <v>2.8</v>
      </c>
      <c r="N35" s="30">
        <f>подсобка!M92*$B$35/100</f>
        <v>0.08</v>
      </c>
    </row>
    <row r="36" spans="1:14" ht="15.75">
      <c r="A36" s="16" t="s">
        <v>195</v>
      </c>
      <c r="B36" s="29" t="s">
        <v>255</v>
      </c>
      <c r="C36" s="30">
        <f>подсобка!B45*$B$36/100</f>
        <v>0.03</v>
      </c>
      <c r="D36" s="30">
        <f>подсобка!C45*$B$36/100</f>
        <v>3.075</v>
      </c>
      <c r="E36" s="30">
        <f>подсобка!D45*$B$36/100</f>
        <v>0.045</v>
      </c>
      <c r="F36" s="30">
        <f>подсобка!E45*$B$36/100</f>
        <v>32.5</v>
      </c>
      <c r="G36" s="30">
        <f>подсобка!F45*$B$36/100</f>
        <v>0</v>
      </c>
      <c r="H36" s="30">
        <f>подсобка!G45*$B$36/100</f>
        <v>0</v>
      </c>
      <c r="I36" s="30">
        <f>подсобка!H45*$B$36/100</f>
        <v>0.025</v>
      </c>
      <c r="J36" s="30">
        <f>подсобка!I45*$B$36/100</f>
        <v>0.11</v>
      </c>
      <c r="K36" s="30">
        <f>подсобка!J45*$B$36/100</f>
        <v>1.1</v>
      </c>
      <c r="L36" s="30">
        <f>подсобка!K45*$B$36/100</f>
        <v>0.15</v>
      </c>
      <c r="M36" s="30">
        <f>подсобка!L45*$B$36/100</f>
        <v>0.95</v>
      </c>
      <c r="N36" s="30">
        <f>подсобка!M45*$B$36/100</f>
        <v>0.01</v>
      </c>
    </row>
    <row r="37" spans="1:14" ht="15.75">
      <c r="A37" s="16" t="s">
        <v>198</v>
      </c>
      <c r="B37" s="29" t="s">
        <v>238</v>
      </c>
      <c r="C37" s="30">
        <f>подсобка!B44*$B$37/100</f>
        <v>0</v>
      </c>
      <c r="D37" s="30">
        <f>подсобка!C44*$B$37/100</f>
        <v>2.13</v>
      </c>
      <c r="E37" s="30">
        <f>подсобка!D44*$B$37/100</f>
        <v>0</v>
      </c>
      <c r="F37" s="30">
        <f>подсобка!E44*$B$37/100</f>
        <v>21</v>
      </c>
      <c r="G37" s="30">
        <f>подсобка!F44*$B$37/100</f>
        <v>0</v>
      </c>
      <c r="H37" s="30">
        <f>подсобка!G44*$B$37/100</f>
        <v>0</v>
      </c>
      <c r="I37" s="30">
        <f>подсобка!H44*$B$37/100</f>
        <v>0</v>
      </c>
      <c r="J37" s="30">
        <f>подсобка!I44*$B$37/100</f>
        <v>2.01</v>
      </c>
      <c r="K37" s="30">
        <f>подсобка!J44*$B$37/100</f>
        <v>0</v>
      </c>
      <c r="L37" s="30">
        <f>подсобка!K44*$B$37/100</f>
        <v>0</v>
      </c>
      <c r="M37" s="30">
        <f>подсобка!L44*$B$37/100</f>
        <v>0</v>
      </c>
      <c r="N37" s="30">
        <f>подсобка!M44*$B$37/100</f>
        <v>0</v>
      </c>
    </row>
    <row r="38" spans="1:14" ht="31.5">
      <c r="A38" s="17" t="s">
        <v>15</v>
      </c>
      <c r="B38" s="17" t="s">
        <v>16</v>
      </c>
      <c r="C38" s="17">
        <f>SUM(C39:C40)</f>
        <v>0.03</v>
      </c>
      <c r="D38" s="17">
        <f aca="true" t="shared" si="6" ref="D38:N38">SUM(D39:D40)</f>
        <v>0</v>
      </c>
      <c r="E38" s="17">
        <f t="shared" si="6"/>
        <v>10.575999999999999</v>
      </c>
      <c r="F38" s="17">
        <f t="shared" si="6"/>
        <v>39.36</v>
      </c>
      <c r="G38" s="17">
        <f t="shared" si="6"/>
        <v>0.0003</v>
      </c>
      <c r="H38" s="17">
        <f t="shared" si="6"/>
        <v>0.02</v>
      </c>
      <c r="I38" s="17">
        <f t="shared" si="6"/>
        <v>0.01</v>
      </c>
      <c r="J38" s="17">
        <f t="shared" si="6"/>
        <v>0</v>
      </c>
      <c r="K38" s="17">
        <f t="shared" si="6"/>
        <v>1.52</v>
      </c>
      <c r="L38" s="17">
        <f t="shared" si="6"/>
        <v>0.97</v>
      </c>
      <c r="M38" s="17">
        <f t="shared" si="6"/>
        <v>1.98</v>
      </c>
      <c r="N38" s="17">
        <f t="shared" si="6"/>
        <v>0.069</v>
      </c>
    </row>
    <row r="39" spans="1:14" ht="15.75">
      <c r="A39" s="16" t="s">
        <v>211</v>
      </c>
      <c r="B39" s="4">
        <v>10</v>
      </c>
      <c r="C39" s="4">
        <f>подсобка!B81*$B$39/100</f>
        <v>0.03</v>
      </c>
      <c r="D39" s="4">
        <f>подсобка!C81*$B$39/100</f>
        <v>0</v>
      </c>
      <c r="E39" s="4">
        <f>подсобка!D81*$B$39/100</f>
        <v>1.45</v>
      </c>
      <c r="F39" s="4">
        <f>подсобка!E81*$B$39/100</f>
        <v>5.56</v>
      </c>
      <c r="G39" s="4">
        <f>подсобка!F81*$B$39/100</f>
        <v>0.0003</v>
      </c>
      <c r="H39" s="4">
        <f>подсобка!G81*$B$39/100</f>
        <v>0.02</v>
      </c>
      <c r="I39" s="4">
        <f>подсобка!H81*$B$39/100</f>
        <v>0.01</v>
      </c>
      <c r="J39" s="4">
        <f>подсобка!I81*$B$39/100</f>
        <v>0</v>
      </c>
      <c r="K39" s="4">
        <f>подсобка!J81*$B$39/100</f>
        <v>1.26</v>
      </c>
      <c r="L39" s="4">
        <f>подсобка!K81*$B$39/100</f>
        <v>0.97</v>
      </c>
      <c r="M39" s="4">
        <f>подсобка!L81*$B$39/100</f>
        <v>1.98</v>
      </c>
      <c r="N39" s="4">
        <f>подсобка!M81*$B$39/100</f>
        <v>0.03</v>
      </c>
    </row>
    <row r="40" spans="1:14" s="15" customFormat="1" ht="18.75">
      <c r="A40" s="16" t="s">
        <v>204</v>
      </c>
      <c r="B40" s="4">
        <v>13</v>
      </c>
      <c r="C40" s="4">
        <f>подсобка!B73*$B$40/100</f>
        <v>0</v>
      </c>
      <c r="D40" s="4">
        <f>подсобка!C73*$B$40/100</f>
        <v>0</v>
      </c>
      <c r="E40" s="4">
        <f>подсобка!D73*$B$40/100</f>
        <v>9.126</v>
      </c>
      <c r="F40" s="4">
        <f>подсобка!E73*$B$40/100</f>
        <v>33.8</v>
      </c>
      <c r="G40" s="4">
        <f>подсобка!F73*$B$40/100</f>
        <v>0</v>
      </c>
      <c r="H40" s="4">
        <f>подсобка!G73*$B$40/100</f>
        <v>0</v>
      </c>
      <c r="I40" s="4">
        <f>подсобка!H73*$B$40/100</f>
        <v>0</v>
      </c>
      <c r="J40" s="4">
        <f>подсобка!I73*$B$40/100</f>
        <v>0</v>
      </c>
      <c r="K40" s="4">
        <f>подсобка!J73*$B$40/100</f>
        <v>0.26</v>
      </c>
      <c r="L40" s="4">
        <f>подсобка!K73*$B$40/100</f>
        <v>0</v>
      </c>
      <c r="M40" s="4">
        <f>подсобка!L73*$B$40/100</f>
        <v>0</v>
      </c>
      <c r="N40" s="4">
        <f>подсобка!M73*$B$40/100</f>
        <v>0.039</v>
      </c>
    </row>
    <row r="41" spans="1:14" ht="15.75">
      <c r="A41" s="17" t="s">
        <v>17</v>
      </c>
      <c r="B41" s="17">
        <v>30</v>
      </c>
      <c r="C41" s="17">
        <f>подсобка!B97*$B$41/100</f>
        <v>1.35</v>
      </c>
      <c r="D41" s="17">
        <f>подсобка!C97*$B$41/100</f>
        <v>0.18</v>
      </c>
      <c r="E41" s="17">
        <f>подсобка!D97*$B$41/100</f>
        <v>13.65</v>
      </c>
      <c r="F41" s="17">
        <f>подсобка!E97*$B$41/100</f>
        <v>54</v>
      </c>
      <c r="G41" s="17">
        <f>подсобка!F97*$B$41/100</f>
        <v>0.033</v>
      </c>
      <c r="H41" s="17">
        <f>подсобка!G97*$B$41/100</f>
        <v>0</v>
      </c>
      <c r="I41" s="17">
        <f>подсобка!H97*$B$41/100</f>
        <v>0</v>
      </c>
      <c r="J41" s="17">
        <f>подсобка!I97*$B$41/100</f>
        <v>0.9</v>
      </c>
      <c r="K41" s="17">
        <f>подсобка!J97*$B$41/100</f>
        <v>6</v>
      </c>
      <c r="L41" s="17">
        <f>подсобка!K97*$B$41/100</f>
        <v>4.2</v>
      </c>
      <c r="M41" s="17">
        <f>подсобка!L97*$B$41/100</f>
        <v>19.5</v>
      </c>
      <c r="N41" s="17">
        <f>подсобка!M97*$B$41/100</f>
        <v>0.27</v>
      </c>
    </row>
    <row r="42" spans="1:14" ht="15.75">
      <c r="A42" s="17" t="s">
        <v>18</v>
      </c>
      <c r="B42" s="17">
        <v>60</v>
      </c>
      <c r="C42" s="17">
        <f>подсобка!B98*$B$42/100</f>
        <v>1.5</v>
      </c>
      <c r="D42" s="17">
        <f>подсобка!C98*$B$42/100</f>
        <v>0.42</v>
      </c>
      <c r="E42" s="17">
        <f>подсобка!D98*$B$42/100</f>
        <v>15.84</v>
      </c>
      <c r="F42" s="17">
        <f>подсобка!E98*$B$42/100</f>
        <v>90</v>
      </c>
      <c r="G42" s="17">
        <f>подсобка!F98*$B$42/100</f>
        <v>0.048</v>
      </c>
      <c r="H42" s="17">
        <f>подсобка!G98*$B$42/100</f>
        <v>0</v>
      </c>
      <c r="I42" s="17">
        <f>подсобка!H98*$B$42/100</f>
        <v>0</v>
      </c>
      <c r="J42" s="17">
        <f>подсобка!I98*$B$42/100</f>
        <v>1.8</v>
      </c>
      <c r="K42" s="17">
        <f>подсобка!J98*$B$42/100</f>
        <v>12.6</v>
      </c>
      <c r="L42" s="17">
        <f>подсобка!K98*$B$42/100</f>
        <v>11.4</v>
      </c>
      <c r="M42" s="17">
        <f>подсобка!L98*$B$42/100</f>
        <v>52.2</v>
      </c>
      <c r="N42" s="17">
        <f>подсобка!M98*$B$42/100</f>
        <v>1.2</v>
      </c>
    </row>
    <row r="43" spans="1:14" ht="15.75">
      <c r="A43" s="18" t="s">
        <v>10</v>
      </c>
      <c r="B43" s="18"/>
      <c r="C43" s="32">
        <f aca="true" t="shared" si="7" ref="C43:N43">SUM(C20,C30,C38:C38,C41:C42)</f>
        <v>21.188000000000002</v>
      </c>
      <c r="D43" s="32">
        <f t="shared" si="7"/>
        <v>21.096000000000004</v>
      </c>
      <c r="E43" s="32">
        <f t="shared" si="7"/>
        <v>65.062</v>
      </c>
      <c r="F43" s="32">
        <f t="shared" si="7"/>
        <v>650.62</v>
      </c>
      <c r="G43" s="32">
        <f t="shared" si="7"/>
        <v>0.3545</v>
      </c>
      <c r="H43" s="32">
        <f t="shared" si="7"/>
        <v>126.53000000000002</v>
      </c>
      <c r="I43" s="32">
        <f t="shared" si="7"/>
        <v>0.09599999999999999</v>
      </c>
      <c r="J43" s="32">
        <f t="shared" si="7"/>
        <v>6.922000000000001</v>
      </c>
      <c r="K43" s="32">
        <f t="shared" si="7"/>
        <v>176.01999999999998</v>
      </c>
      <c r="L43" s="32">
        <f t="shared" si="7"/>
        <v>100.41000000000001</v>
      </c>
      <c r="M43" s="32">
        <f t="shared" si="7"/>
        <v>424.88000000000005</v>
      </c>
      <c r="N43" s="32">
        <f t="shared" si="7"/>
        <v>7.671</v>
      </c>
    </row>
    <row r="44" spans="1:14" ht="18" customHeight="1">
      <c r="A44" s="2" t="s">
        <v>19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.75">
      <c r="A45" s="17" t="s">
        <v>334</v>
      </c>
      <c r="B45" s="17" t="s">
        <v>308</v>
      </c>
      <c r="C45" s="17">
        <f>SUM(C46:C52)</f>
        <v>11.700000000000001</v>
      </c>
      <c r="D45" s="17">
        <f aca="true" t="shared" si="8" ref="D45:N45">SUM(D46:D52)</f>
        <v>7.3309999999999995</v>
      </c>
      <c r="E45" s="17">
        <f t="shared" si="8"/>
        <v>29.393</v>
      </c>
      <c r="F45" s="17">
        <f t="shared" si="8"/>
        <v>290.06</v>
      </c>
      <c r="G45" s="17">
        <f t="shared" si="8"/>
        <v>0.1156</v>
      </c>
      <c r="H45" s="17">
        <f t="shared" si="8"/>
        <v>0.75</v>
      </c>
      <c r="I45" s="17">
        <f t="shared" si="8"/>
        <v>0.043</v>
      </c>
      <c r="J45" s="17">
        <f t="shared" si="8"/>
        <v>4.6259999999999994</v>
      </c>
      <c r="K45" s="17">
        <f t="shared" si="8"/>
        <v>279.26</v>
      </c>
      <c r="L45" s="17">
        <f t="shared" si="8"/>
        <v>46.970000000000006</v>
      </c>
      <c r="M45" s="17">
        <f t="shared" si="8"/>
        <v>378.89</v>
      </c>
      <c r="N45" s="17">
        <f t="shared" si="8"/>
        <v>1.182</v>
      </c>
    </row>
    <row r="46" spans="1:14" ht="15.75">
      <c r="A46" s="16" t="s">
        <v>243</v>
      </c>
      <c r="B46" s="4">
        <v>150</v>
      </c>
      <c r="C46" s="4">
        <f>подсобка!B88*$B$46/100</f>
        <v>9.75</v>
      </c>
      <c r="D46" s="4">
        <f>подсобка!C88*$B$46/100</f>
        <v>0.9</v>
      </c>
      <c r="E46" s="4">
        <f>подсобка!D88*$B$46/100</f>
        <v>6.75</v>
      </c>
      <c r="F46" s="4">
        <f>подсобка!E88*$B$46/100</f>
        <v>129</v>
      </c>
      <c r="G46" s="4">
        <f>подсобка!F88*$B$46/100</f>
        <v>0.06</v>
      </c>
      <c r="H46" s="4">
        <f>подсобка!G88*$B$46/100</f>
        <v>0.75</v>
      </c>
      <c r="I46" s="4">
        <f>подсобка!H88*$B$46/100</f>
        <v>0</v>
      </c>
      <c r="J46" s="4">
        <f>подсобка!I88*$B$46/100</f>
        <v>0.45</v>
      </c>
      <c r="K46" s="4">
        <f>подсобка!J88*$B$46/100</f>
        <v>264</v>
      </c>
      <c r="L46" s="4">
        <f>подсобка!K88*$B$46/100</f>
        <v>36</v>
      </c>
      <c r="M46" s="4">
        <f>подсобка!L88*$B$46/100</f>
        <v>336</v>
      </c>
      <c r="N46" s="4">
        <f>подсобка!M88*$B$46/100</f>
        <v>0.45</v>
      </c>
    </row>
    <row r="47" spans="1:14" ht="15.75">
      <c r="A47" s="16" t="s">
        <v>193</v>
      </c>
      <c r="B47" s="4">
        <v>8</v>
      </c>
      <c r="C47" s="4">
        <f>подсобка!B107*$B$47/100</f>
        <v>0.56</v>
      </c>
      <c r="D47" s="4">
        <f>подсобка!C107*$B$47/100</f>
        <v>0.8079999999999999</v>
      </c>
      <c r="E47" s="4">
        <f>подсобка!D107*$B$47/100</f>
        <v>0.055999999999999994</v>
      </c>
      <c r="F47" s="4">
        <f>подсобка!E107*$B$47/100</f>
        <v>12.56</v>
      </c>
      <c r="G47" s="4">
        <f>подсобка!F107*$B$47/100</f>
        <v>0.005600000000000001</v>
      </c>
      <c r="H47" s="4">
        <f>подсобка!G107*$B$47/100</f>
        <v>0</v>
      </c>
      <c r="I47" s="4">
        <f>подсобка!H107*$B$47/100</f>
        <v>0.027999999999999997</v>
      </c>
      <c r="J47" s="4">
        <f>подсобка!I107*$B$47/100</f>
        <v>0.16</v>
      </c>
      <c r="K47" s="4">
        <f>подсобка!J107*$B$47/100</f>
        <v>4.4</v>
      </c>
      <c r="L47" s="4">
        <f>подсобка!K107*$B$47/100</f>
        <v>4.32</v>
      </c>
      <c r="M47" s="4">
        <f>подсобка!L107*$B$47/100</f>
        <v>14.8</v>
      </c>
      <c r="N47" s="4">
        <f>подсобка!M107*$B$47/100</f>
        <v>0.21600000000000003</v>
      </c>
    </row>
    <row r="48" spans="1:14" ht="15.75">
      <c r="A48" s="16" t="s">
        <v>200</v>
      </c>
      <c r="B48" s="4">
        <v>3</v>
      </c>
      <c r="C48" s="4">
        <f>подсобка!B45*$B$48/100</f>
        <v>0.018</v>
      </c>
      <c r="D48" s="4">
        <f>подсобка!C45*$B$48/100</f>
        <v>1.845</v>
      </c>
      <c r="E48" s="4">
        <f>подсобка!D45*$B$48/100</f>
        <v>0.027000000000000003</v>
      </c>
      <c r="F48" s="4">
        <f>подсобка!E45*$B$48/100</f>
        <v>19.5</v>
      </c>
      <c r="G48" s="4">
        <f>подсобка!F45*$B$48/100</f>
        <v>0</v>
      </c>
      <c r="H48" s="4">
        <f>подсобка!G45*$B$48/100</f>
        <v>0</v>
      </c>
      <c r="I48" s="4">
        <f>подсобка!H45*$B$48/100</f>
        <v>0.015</v>
      </c>
      <c r="J48" s="4">
        <f>подсобка!I45*$B$48/100</f>
        <v>0.066</v>
      </c>
      <c r="K48" s="4">
        <f>подсобка!J45*$B$48/100</f>
        <v>0.66</v>
      </c>
      <c r="L48" s="4">
        <f>подсобка!K45*$B$48/100</f>
        <v>0.09</v>
      </c>
      <c r="M48" s="4">
        <f>подсобка!L45*$B$48/100</f>
        <v>0.57</v>
      </c>
      <c r="N48" s="4">
        <f>подсобка!M45*$B$48/100</f>
        <v>0.006000000000000001</v>
      </c>
    </row>
    <row r="49" spans="1:14" ht="15.75">
      <c r="A49" s="16" t="s">
        <v>197</v>
      </c>
      <c r="B49" s="4">
        <v>20</v>
      </c>
      <c r="C49" s="4">
        <f>подсобка!B54*$B$49/100</f>
        <v>1.14</v>
      </c>
      <c r="D49" s="4">
        <f>подсобка!C54*$B$49/100</f>
        <v>0.18</v>
      </c>
      <c r="E49" s="4">
        <f>подсобка!D54*$B$49/100</f>
        <v>10.26</v>
      </c>
      <c r="F49" s="4">
        <f>подсобка!E54*$B$49/100</f>
        <v>51.2</v>
      </c>
      <c r="G49" s="4">
        <f>подсобка!F54*$B$49/100</f>
        <v>0.034</v>
      </c>
      <c r="H49" s="4">
        <f>подсобка!G54*$B$49/100</f>
        <v>0</v>
      </c>
      <c r="I49" s="4">
        <f>подсобка!H54*$B$49/100</f>
        <v>0</v>
      </c>
      <c r="J49" s="4">
        <f>подсобка!I54*$B$49/100</f>
        <v>0.6</v>
      </c>
      <c r="K49" s="4">
        <f>подсобка!J54*$B$49/100</f>
        <v>3.6</v>
      </c>
      <c r="L49" s="4">
        <f>подсобка!K54*$B$49/100</f>
        <v>3.2</v>
      </c>
      <c r="M49" s="4">
        <f>подсобка!L54*$B$49/100</f>
        <v>17.2</v>
      </c>
      <c r="N49" s="4">
        <f>подсобка!M54*$B$49/100</f>
        <v>0.24</v>
      </c>
    </row>
    <row r="50" spans="1:14" ht="15.75">
      <c r="A50" s="16" t="s">
        <v>204</v>
      </c>
      <c r="B50" s="4">
        <v>10</v>
      </c>
      <c r="C50" s="4">
        <f>подсобка!B73*$B$50/100</f>
        <v>0</v>
      </c>
      <c r="D50" s="4">
        <f>подсобка!C73*$B$50/100</f>
        <v>0</v>
      </c>
      <c r="E50" s="4">
        <f>подсобка!D73*$B$50/100</f>
        <v>7.02</v>
      </c>
      <c r="F50" s="4">
        <f>подсобка!E73*$B$50/100</f>
        <v>26</v>
      </c>
      <c r="G50" s="4">
        <f>подсобка!F73*$B$50/100</f>
        <v>0</v>
      </c>
      <c r="H50" s="4">
        <f>подсобка!G73*$B$50/100</f>
        <v>0</v>
      </c>
      <c r="I50" s="4">
        <f>подсобка!H73*$B$50/100</f>
        <v>0</v>
      </c>
      <c r="J50" s="4">
        <f>подсобка!I73*$B$50/100</f>
        <v>0</v>
      </c>
      <c r="K50" s="4">
        <f>подсобка!J73*$B$50/100</f>
        <v>0.2</v>
      </c>
      <c r="L50" s="4">
        <f>подсобка!K73*$B$50/100</f>
        <v>0</v>
      </c>
      <c r="M50" s="4">
        <f>подсобка!L73*$B$50/100</f>
        <v>0</v>
      </c>
      <c r="N50" s="4">
        <f>подсобка!M73*$B$50/100</f>
        <v>0.03</v>
      </c>
    </row>
    <row r="51" spans="1:14" ht="15.75">
      <c r="A51" s="16" t="s">
        <v>244</v>
      </c>
      <c r="B51" s="4">
        <v>5</v>
      </c>
      <c r="C51" s="4">
        <f>подсобка!B44*$B$51/100</f>
        <v>0</v>
      </c>
      <c r="D51" s="4">
        <f>подсобка!C44*$B$51/100</f>
        <v>3.55</v>
      </c>
      <c r="E51" s="4">
        <f>подсобка!D44*$B$51/100</f>
        <v>0</v>
      </c>
      <c r="F51" s="4">
        <f>подсобка!E44*$B$51/100</f>
        <v>35</v>
      </c>
      <c r="G51" s="4">
        <f>подсобка!F44*$B$51/100</f>
        <v>0</v>
      </c>
      <c r="H51" s="4">
        <f>подсобка!G44*$B$51/100</f>
        <v>0</v>
      </c>
      <c r="I51" s="4">
        <f>подсобка!H44*$B$51/100</f>
        <v>0</v>
      </c>
      <c r="J51" s="4">
        <f>подсобка!I44*$B$51/100</f>
        <v>3.35</v>
      </c>
      <c r="K51" s="4">
        <f>подсобка!J44*$B$51/100</f>
        <v>0</v>
      </c>
      <c r="L51" s="4">
        <f>подсобка!K44*$B$51/100</f>
        <v>0</v>
      </c>
      <c r="M51" s="4">
        <f>подсобка!L44*$B$51/100</f>
        <v>0</v>
      </c>
      <c r="N51" s="4">
        <f>подсобка!M44*$B$51/100</f>
        <v>0</v>
      </c>
    </row>
    <row r="52" spans="1:14" ht="15.75">
      <c r="A52" s="16" t="s">
        <v>215</v>
      </c>
      <c r="B52" s="4">
        <v>8</v>
      </c>
      <c r="C52" s="4">
        <f>подсобка!B27*$B$52/100</f>
        <v>0.23199999999999998</v>
      </c>
      <c r="D52" s="4">
        <f>подсобка!C27*$B$52/100</f>
        <v>0.048</v>
      </c>
      <c r="E52" s="4">
        <f>подсобка!D27*$B$52/100</f>
        <v>5.28</v>
      </c>
      <c r="F52" s="4">
        <f>подсобка!E27*$B$52/100</f>
        <v>16.8</v>
      </c>
      <c r="G52" s="4">
        <f>подсобка!F27*$B$52/100</f>
        <v>0.016</v>
      </c>
      <c r="H52" s="4">
        <f>подсобка!G27*$B$52/100</f>
        <v>0</v>
      </c>
      <c r="I52" s="4">
        <f>подсобка!H27*$B$52/100</f>
        <v>0</v>
      </c>
      <c r="J52" s="4">
        <f>подсобка!I27*$B$52/100</f>
        <v>0</v>
      </c>
      <c r="K52" s="4">
        <f>подсобка!J27*$B$52/100</f>
        <v>6.4</v>
      </c>
      <c r="L52" s="4">
        <f>подсобка!K27*$B$52/100</f>
        <v>3.36</v>
      </c>
      <c r="M52" s="4">
        <f>подсобка!L27*$B$52/100</f>
        <v>10.32</v>
      </c>
      <c r="N52" s="4">
        <f>подсобка!M27*$B$52/100</f>
        <v>0.24</v>
      </c>
    </row>
    <row r="53" spans="1:14" ht="31.5">
      <c r="A53" s="17" t="s">
        <v>245</v>
      </c>
      <c r="B53" s="17">
        <v>20</v>
      </c>
      <c r="C53" s="17">
        <f>подсобка!B49*$B$53/100</f>
        <v>1.4</v>
      </c>
      <c r="D53" s="17">
        <f>подсобка!C49*$B$53/100</f>
        <v>1.04</v>
      </c>
      <c r="E53" s="17">
        <f>подсобка!D49*$B$53/100</f>
        <v>1.9</v>
      </c>
      <c r="F53" s="17">
        <f>подсобка!E49*$B$53/100</f>
        <v>27</v>
      </c>
      <c r="G53" s="17">
        <f>подсобка!F49*$B$53/100</f>
        <v>0.012</v>
      </c>
      <c r="H53" s="17">
        <f>подсобка!G49*$B$53/100</f>
        <v>0.24</v>
      </c>
      <c r="I53" s="17">
        <f>подсобка!H49*$B$53/100</f>
        <v>0.004</v>
      </c>
      <c r="J53" s="17">
        <f>подсобка!I49*$B$53/100</f>
        <v>0</v>
      </c>
      <c r="K53" s="17">
        <f>подсобка!J49*$B$53/100</f>
        <v>48.4</v>
      </c>
      <c r="L53" s="17">
        <f>подсобка!K49*$B$53/100</f>
        <v>7.4</v>
      </c>
      <c r="M53" s="17">
        <f>подсобка!L49*$B$53/100</f>
        <v>40.8</v>
      </c>
      <c r="N53" s="17">
        <f>подсобка!M49*$B$53/100</f>
        <v>0.04</v>
      </c>
    </row>
    <row r="54" spans="1:14" ht="31.5">
      <c r="A54" s="17" t="s">
        <v>271</v>
      </c>
      <c r="B54" s="17" t="s">
        <v>302</v>
      </c>
      <c r="C54" s="17">
        <f>SUM(C55:C56)</f>
        <v>0.03</v>
      </c>
      <c r="D54" s="17">
        <f aca="true" t="shared" si="9" ref="D54:N54">SUM(D55:D56)</f>
        <v>0.01</v>
      </c>
      <c r="E54" s="17">
        <f t="shared" si="9"/>
        <v>7.46</v>
      </c>
      <c r="F54" s="17">
        <f t="shared" si="9"/>
        <v>27.88</v>
      </c>
      <c r="G54" s="17">
        <f t="shared" si="9"/>
        <v>0.0006</v>
      </c>
      <c r="H54" s="17">
        <f t="shared" si="9"/>
        <v>3.88</v>
      </c>
      <c r="I54" s="17">
        <f t="shared" si="9"/>
        <v>0.06</v>
      </c>
      <c r="J54" s="17">
        <f t="shared" si="9"/>
        <v>0.04</v>
      </c>
      <c r="K54" s="17">
        <f t="shared" si="9"/>
        <v>0.76</v>
      </c>
      <c r="L54" s="17">
        <f t="shared" si="9"/>
        <v>0.16</v>
      </c>
      <c r="M54" s="17">
        <f t="shared" si="9"/>
        <v>0.15</v>
      </c>
      <c r="N54" s="17">
        <f t="shared" si="9"/>
        <v>0.27</v>
      </c>
    </row>
    <row r="55" spans="1:14" ht="15.75">
      <c r="A55" s="16" t="s">
        <v>272</v>
      </c>
      <c r="B55" s="4">
        <v>10</v>
      </c>
      <c r="C55" s="4">
        <f>подсобка!B103*$B$55/100</f>
        <v>0.03</v>
      </c>
      <c r="D55" s="4">
        <f>подсобка!C103*$B$55/100</f>
        <v>0.01</v>
      </c>
      <c r="E55" s="4">
        <f>подсобка!D103*$B$55/100</f>
        <v>0.44</v>
      </c>
      <c r="F55" s="4">
        <f>подсобка!E103*$B$55/100</f>
        <v>1.88</v>
      </c>
      <c r="G55" s="4">
        <f>подсобка!F103*$B$55/100</f>
        <v>0.0006</v>
      </c>
      <c r="H55" s="4">
        <f>подсобка!G103*$B$55/100</f>
        <v>3.88</v>
      </c>
      <c r="I55" s="4">
        <f>подсобка!H103*$B$55/100</f>
        <v>0.06</v>
      </c>
      <c r="J55" s="4">
        <f>подсобка!I103*$B$55/100</f>
        <v>0.04</v>
      </c>
      <c r="K55" s="4">
        <f>подсобка!J103*$B$55/100</f>
        <v>0.56</v>
      </c>
      <c r="L55" s="4">
        <f>подсобка!K103*$B$55/100</f>
        <v>0.16</v>
      </c>
      <c r="M55" s="4">
        <f>подсобка!L103*$B$55/100</f>
        <v>0.15</v>
      </c>
      <c r="N55" s="4">
        <f>подсобка!M103*$B$55/100</f>
        <v>0.24</v>
      </c>
    </row>
    <row r="56" spans="1:14" ht="15.75">
      <c r="A56" s="16" t="s">
        <v>204</v>
      </c>
      <c r="B56" s="4">
        <v>10</v>
      </c>
      <c r="C56" s="4">
        <f>подсобка!B73*$B$56/100</f>
        <v>0</v>
      </c>
      <c r="D56" s="4">
        <f>подсобка!C73*$B$56/100</f>
        <v>0</v>
      </c>
      <c r="E56" s="4">
        <f>подсобка!D73*$B$56/100</f>
        <v>7.02</v>
      </c>
      <c r="F56" s="4">
        <f>подсобка!E73*$B$56/100</f>
        <v>26</v>
      </c>
      <c r="G56" s="4">
        <f>подсобка!F73*$B$56/100</f>
        <v>0</v>
      </c>
      <c r="H56" s="4">
        <f>подсобка!G73*$B$56/100</f>
        <v>0</v>
      </c>
      <c r="I56" s="4">
        <f>подсобка!H73*$B$56/100</f>
        <v>0</v>
      </c>
      <c r="J56" s="4">
        <f>подсобка!I73*$B$56/100</f>
        <v>0</v>
      </c>
      <c r="K56" s="4">
        <f>подсобка!J73*$B$56/100</f>
        <v>0.2</v>
      </c>
      <c r="L56" s="4">
        <f>подсобка!K73*$B$56/100</f>
        <v>0</v>
      </c>
      <c r="M56" s="4">
        <f>подсобка!L73*$B$56/100</f>
        <v>0</v>
      </c>
      <c r="N56" s="4">
        <f>подсобка!M73*$B$56/100</f>
        <v>0.03</v>
      </c>
    </row>
    <row r="57" spans="1:14" ht="15.75">
      <c r="A57" s="18" t="s">
        <v>10</v>
      </c>
      <c r="B57" s="18"/>
      <c r="C57" s="18">
        <f>SUM(C53:C54,C45)</f>
        <v>13.13</v>
      </c>
      <c r="D57" s="18">
        <f aca="true" t="shared" si="10" ref="D57:N57">SUM(D53:D54,D45)</f>
        <v>8.381</v>
      </c>
      <c r="E57" s="18">
        <f t="shared" si="10"/>
        <v>38.753</v>
      </c>
      <c r="F57" s="18">
        <f t="shared" si="10"/>
        <v>344.94</v>
      </c>
      <c r="G57" s="18">
        <f t="shared" si="10"/>
        <v>0.12819999999999998</v>
      </c>
      <c r="H57" s="18">
        <f t="shared" si="10"/>
        <v>4.87</v>
      </c>
      <c r="I57" s="18">
        <f t="shared" si="10"/>
        <v>0.107</v>
      </c>
      <c r="J57" s="18">
        <f t="shared" si="10"/>
        <v>4.6659999999999995</v>
      </c>
      <c r="K57" s="18">
        <f t="shared" si="10"/>
        <v>328.41999999999996</v>
      </c>
      <c r="L57" s="18">
        <f t="shared" si="10"/>
        <v>54.53000000000001</v>
      </c>
      <c r="M57" s="18">
        <f t="shared" si="10"/>
        <v>419.84</v>
      </c>
      <c r="N57" s="18">
        <f t="shared" si="10"/>
        <v>1.492</v>
      </c>
    </row>
    <row r="58" spans="1:14" ht="18.75">
      <c r="A58" s="23" t="s">
        <v>25</v>
      </c>
      <c r="B58" s="23"/>
      <c r="C58" s="24">
        <f>SUM(C45:C57)</f>
        <v>37.99</v>
      </c>
      <c r="D58" s="24">
        <v>46.91</v>
      </c>
      <c r="E58" s="24">
        <v>172.77</v>
      </c>
      <c r="F58" s="24">
        <v>1523.7</v>
      </c>
      <c r="G58" s="24">
        <v>0.68</v>
      </c>
      <c r="H58" s="24">
        <v>137.4</v>
      </c>
      <c r="I58" s="24">
        <v>14</v>
      </c>
      <c r="J58" s="24">
        <f>SUM(J45:J57)</f>
        <v>13.997999999999998</v>
      </c>
      <c r="K58" s="24">
        <v>1102.44</v>
      </c>
      <c r="L58" s="24">
        <v>252.62</v>
      </c>
      <c r="M58" s="24">
        <v>1362.37</v>
      </c>
      <c r="N58" s="24">
        <v>12.29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58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58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58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58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58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58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58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58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58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58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58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58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68"/>
  <sheetViews>
    <sheetView zoomScale="79" zoomScaleNormal="79" zoomScaleSheetLayoutView="85" workbookViewId="0" topLeftCell="A1">
      <selection activeCell="P58" sqref="P58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77" t="s">
        <v>370</v>
      </c>
      <c r="B5" s="80" t="s">
        <v>300</v>
      </c>
      <c r="C5" s="80">
        <v>6.95</v>
      </c>
      <c r="D5" s="80">
        <v>11.31</v>
      </c>
      <c r="E5" s="80">
        <v>57.48</v>
      </c>
      <c r="F5" s="80">
        <v>269.1</v>
      </c>
      <c r="G5" s="80">
        <v>0.053</v>
      </c>
      <c r="H5" s="80">
        <v>2</v>
      </c>
      <c r="I5" s="80">
        <v>0.09</v>
      </c>
      <c r="J5" s="80">
        <v>0.82</v>
      </c>
      <c r="K5" s="80">
        <v>250.3</v>
      </c>
      <c r="L5" s="80">
        <v>39.1</v>
      </c>
      <c r="M5" s="80">
        <v>216.6</v>
      </c>
      <c r="N5" s="80">
        <v>1.06</v>
      </c>
    </row>
    <row r="6" spans="1:14" ht="15.75">
      <c r="A6" s="5" t="s">
        <v>358</v>
      </c>
      <c r="B6" s="3">
        <v>200</v>
      </c>
      <c r="C6" s="3">
        <v>4.4</v>
      </c>
      <c r="D6" s="3">
        <v>4.8</v>
      </c>
      <c r="E6" s="64"/>
      <c r="F6" s="3">
        <v>116</v>
      </c>
      <c r="G6" s="3">
        <v>0.04</v>
      </c>
      <c r="H6" s="3">
        <v>2</v>
      </c>
      <c r="I6" s="3">
        <v>0.04</v>
      </c>
      <c r="J6" s="3">
        <v>0.6</v>
      </c>
      <c r="K6" s="3">
        <v>242</v>
      </c>
      <c r="L6" s="3">
        <v>28</v>
      </c>
      <c r="M6" s="3">
        <v>182</v>
      </c>
      <c r="N6" s="3">
        <v>0.2</v>
      </c>
    </row>
    <row r="7" spans="1:14" ht="15.75">
      <c r="A7" s="5" t="s">
        <v>367</v>
      </c>
      <c r="B7" s="3">
        <v>6</v>
      </c>
      <c r="C7" s="3">
        <v>0.06</v>
      </c>
      <c r="D7" s="3">
        <v>6.15</v>
      </c>
      <c r="E7" s="3">
        <v>0.9</v>
      </c>
      <c r="F7" s="3">
        <v>39</v>
      </c>
      <c r="G7" s="3">
        <v>0</v>
      </c>
      <c r="H7" s="3">
        <v>0</v>
      </c>
      <c r="I7" s="3">
        <v>0.05</v>
      </c>
      <c r="J7" s="3">
        <v>0.22</v>
      </c>
      <c r="K7" s="3">
        <v>2.2</v>
      </c>
      <c r="L7" s="3">
        <v>0.3</v>
      </c>
      <c r="M7" s="3">
        <v>1.9</v>
      </c>
      <c r="N7" s="3">
        <v>0.02</v>
      </c>
    </row>
    <row r="8" spans="1:14" ht="15.75">
      <c r="A8" s="5" t="s">
        <v>368</v>
      </c>
      <c r="B8" s="3">
        <v>5</v>
      </c>
      <c r="C8" s="3">
        <v>0</v>
      </c>
      <c r="D8" s="3">
        <v>0</v>
      </c>
      <c r="E8" s="3">
        <v>35.1</v>
      </c>
      <c r="F8" s="3">
        <v>13</v>
      </c>
      <c r="G8" s="3">
        <v>0</v>
      </c>
      <c r="H8" s="3">
        <v>0</v>
      </c>
      <c r="I8" s="3">
        <v>0</v>
      </c>
      <c r="J8" s="3">
        <v>0</v>
      </c>
      <c r="K8" s="3">
        <v>0.1</v>
      </c>
      <c r="L8" s="3">
        <v>0</v>
      </c>
      <c r="M8" s="3">
        <v>0</v>
      </c>
      <c r="N8" s="3">
        <v>0.03</v>
      </c>
    </row>
    <row r="9" spans="1:14" ht="15.75">
      <c r="A9" s="5" t="s">
        <v>369</v>
      </c>
      <c r="B9" s="3">
        <v>30</v>
      </c>
      <c r="C9" s="3">
        <v>2.49</v>
      </c>
      <c r="D9" s="3">
        <v>0.36</v>
      </c>
      <c r="E9" s="3">
        <v>21.48</v>
      </c>
      <c r="F9" s="3">
        <v>101.1</v>
      </c>
      <c r="G9" s="3">
        <v>0.013</v>
      </c>
      <c r="H9" s="3">
        <v>0</v>
      </c>
      <c r="I9" s="3">
        <v>0</v>
      </c>
      <c r="J9" s="3">
        <v>0</v>
      </c>
      <c r="K9" s="3">
        <v>6</v>
      </c>
      <c r="L9" s="3">
        <v>10.8</v>
      </c>
      <c r="M9" s="3">
        <v>32.7</v>
      </c>
      <c r="N9" s="3">
        <v>0.81</v>
      </c>
    </row>
    <row r="10" spans="1:14" s="15" customFormat="1" ht="31.5">
      <c r="A10" s="17" t="s">
        <v>146</v>
      </c>
      <c r="B10" s="17" t="s">
        <v>302</v>
      </c>
      <c r="C10" s="17">
        <f aca="true" t="shared" si="0" ref="C10:M10">SUM(C11:C13)</f>
        <v>4.7</v>
      </c>
      <c r="D10" s="17">
        <f t="shared" si="0"/>
        <v>4.872</v>
      </c>
      <c r="E10" s="17">
        <f t="shared" si="0"/>
        <v>16.560000000000002</v>
      </c>
      <c r="F10" s="17">
        <f t="shared" si="0"/>
        <v>144.374</v>
      </c>
      <c r="G10" s="17">
        <f t="shared" si="0"/>
        <v>0.04</v>
      </c>
      <c r="H10" s="17">
        <f t="shared" si="0"/>
        <v>2</v>
      </c>
      <c r="I10" s="17">
        <f t="shared" si="0"/>
        <v>0.04</v>
      </c>
      <c r="J10" s="17">
        <f t="shared" si="0"/>
        <v>0.6</v>
      </c>
      <c r="K10" s="17">
        <f t="shared" si="0"/>
        <v>244.2</v>
      </c>
      <c r="L10" s="17">
        <f t="shared" si="0"/>
        <v>28</v>
      </c>
      <c r="M10" s="17">
        <f t="shared" si="0"/>
        <v>187</v>
      </c>
      <c r="N10" s="17">
        <f>SUM(N5:N9)</f>
        <v>2.12</v>
      </c>
    </row>
    <row r="11" spans="1:14" s="15" customFormat="1" ht="18.75">
      <c r="A11" s="25" t="s">
        <v>234</v>
      </c>
      <c r="B11" s="4">
        <v>2</v>
      </c>
      <c r="C11" s="4">
        <f>подсобка!B35*$B$11/100</f>
        <v>0.3</v>
      </c>
      <c r="D11" s="4">
        <f>подсобка!C35*$B$11/100</f>
        <v>0.07200000000000001</v>
      </c>
      <c r="E11" s="4">
        <f>подсобка!D35*$B$11/100</f>
        <v>0.14</v>
      </c>
      <c r="F11" s="4">
        <f>подсобка!E35*$B$11/100</f>
        <v>2.374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2</v>
      </c>
      <c r="L11" s="4">
        <f>подсобка!K35*$B$11/100</f>
        <v>0</v>
      </c>
      <c r="M11" s="4">
        <f>подсобка!L35*$B$11/100</f>
        <v>5</v>
      </c>
      <c r="N11" s="4">
        <f>подсобка!M35*$B$11/100</f>
        <v>0.122</v>
      </c>
    </row>
    <row r="12" spans="1:14" s="15" customFormat="1" ht="18.75">
      <c r="A12" s="25" t="s">
        <v>21</v>
      </c>
      <c r="B12" s="4">
        <v>200</v>
      </c>
      <c r="C12" s="4">
        <f>подсобка!B48*$B$12/100</f>
        <v>4.4</v>
      </c>
      <c r="D12" s="4">
        <f>подсобка!C48*$B$12/100</f>
        <v>4.8</v>
      </c>
      <c r="E12" s="4">
        <f>подсобка!D48*$B$12/100</f>
        <v>9.4</v>
      </c>
      <c r="F12" s="4">
        <f>подсобка!E48*$B$12/100</f>
        <v>116</v>
      </c>
      <c r="G12" s="4">
        <f>подсобка!F48*$B$12/100</f>
        <v>0.04</v>
      </c>
      <c r="H12" s="4">
        <f>подсобка!G48*$B$12/100</f>
        <v>2</v>
      </c>
      <c r="I12" s="4">
        <f>подсобка!H48*$B$12/100</f>
        <v>0.04</v>
      </c>
      <c r="J12" s="4">
        <f>подсобка!I48*$B$12/100</f>
        <v>0.6</v>
      </c>
      <c r="K12" s="4">
        <f>подсобка!J48*$B$12/100</f>
        <v>242</v>
      </c>
      <c r="L12" s="4">
        <f>подсобка!K48*$B$12/100</f>
        <v>28</v>
      </c>
      <c r="M12" s="4">
        <f>подсобка!L48*$B$12/100</f>
        <v>182</v>
      </c>
      <c r="N12" s="4">
        <f>подсобка!M48*$B$12/100</f>
        <v>0.2</v>
      </c>
    </row>
    <row r="13" spans="1:14" s="15" customFormat="1" ht="18.75">
      <c r="A13" s="25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18.75">
      <c r="A14" s="17" t="s">
        <v>167</v>
      </c>
      <c r="B14" s="17" t="s">
        <v>9</v>
      </c>
      <c r="C14" s="17">
        <f aca="true" t="shared" si="1" ref="C14:N14">SUM(C15:C16)</f>
        <v>1.91</v>
      </c>
      <c r="D14" s="17">
        <f t="shared" si="1"/>
        <v>3.475</v>
      </c>
      <c r="E14" s="17">
        <f t="shared" si="1"/>
        <v>13.045</v>
      </c>
      <c r="F14" s="17">
        <f t="shared" si="1"/>
        <v>108.5</v>
      </c>
      <c r="G14" s="17">
        <f t="shared" si="1"/>
        <v>0.044000000000000004</v>
      </c>
      <c r="H14" s="17">
        <f t="shared" si="1"/>
        <v>0</v>
      </c>
      <c r="I14" s="17">
        <f t="shared" si="1"/>
        <v>0.025</v>
      </c>
      <c r="J14" s="17">
        <f t="shared" si="1"/>
        <v>0.11</v>
      </c>
      <c r="K14" s="17">
        <f t="shared" si="1"/>
        <v>11.1</v>
      </c>
      <c r="L14" s="17">
        <f t="shared" si="1"/>
        <v>14.15</v>
      </c>
      <c r="M14" s="17">
        <f t="shared" si="1"/>
        <v>35.35</v>
      </c>
      <c r="N14" s="17">
        <f t="shared" si="1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8" t="s">
        <v>10</v>
      </c>
      <c r="B17" s="18"/>
      <c r="C17" s="18">
        <v>13.56</v>
      </c>
      <c r="D17" s="18">
        <v>19.65</v>
      </c>
      <c r="E17" s="18">
        <v>87.085</v>
      </c>
      <c r="F17" s="18">
        <v>521.98</v>
      </c>
      <c r="G17" s="18">
        <v>0.137</v>
      </c>
      <c r="H17" s="18">
        <v>4</v>
      </c>
      <c r="I17" s="18">
        <v>0.155</v>
      </c>
      <c r="J17" s="18">
        <v>1.53</v>
      </c>
      <c r="K17" s="18">
        <v>505.6</v>
      </c>
      <c r="L17" s="18">
        <v>81.25</v>
      </c>
      <c r="M17" s="18">
        <v>438.95</v>
      </c>
      <c r="N17" s="18">
        <v>2.062</v>
      </c>
    </row>
    <row r="18" spans="1:14" s="15" customFormat="1" ht="18.75">
      <c r="A18" s="5" t="s">
        <v>11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>
      <c r="A20" s="17" t="s">
        <v>162</v>
      </c>
      <c r="B20" s="17" t="s">
        <v>155</v>
      </c>
      <c r="C20" s="17">
        <f aca="true" t="shared" si="2" ref="C20:N20">SUM(C21:C29)</f>
        <v>5.775</v>
      </c>
      <c r="D20" s="17">
        <f t="shared" si="2"/>
        <v>8.082</v>
      </c>
      <c r="E20" s="17">
        <f t="shared" si="2"/>
        <v>13.945999999999998</v>
      </c>
      <c r="F20" s="17">
        <f t="shared" si="2"/>
        <v>171.05</v>
      </c>
      <c r="G20" s="17">
        <f t="shared" si="2"/>
        <v>0.0969</v>
      </c>
      <c r="H20" s="17">
        <f t="shared" si="2"/>
        <v>38.72</v>
      </c>
      <c r="I20" s="17">
        <f t="shared" si="2"/>
        <v>0.04</v>
      </c>
      <c r="J20" s="17">
        <f t="shared" si="2"/>
        <v>0.876</v>
      </c>
      <c r="K20" s="17">
        <f t="shared" si="2"/>
        <v>33.910000000000004</v>
      </c>
      <c r="L20" s="17">
        <f t="shared" si="2"/>
        <v>31.529999999999998</v>
      </c>
      <c r="M20" s="17">
        <f t="shared" si="2"/>
        <v>141.16</v>
      </c>
      <c r="N20" s="17">
        <f t="shared" si="2"/>
        <v>1.9360000000000002</v>
      </c>
    </row>
    <row r="21" spans="1:14" s="15" customFormat="1" ht="18.75">
      <c r="A21" s="16" t="s">
        <v>274</v>
      </c>
      <c r="B21" s="4">
        <v>7</v>
      </c>
      <c r="C21" s="4">
        <f>подсобка!B58*$B$21/100</f>
        <v>0.6510000000000001</v>
      </c>
      <c r="D21" s="4">
        <f>подсобка!C58*$B$21/100</f>
        <v>0.07700000000000001</v>
      </c>
      <c r="E21" s="4">
        <f>подсобка!D58*$B$21/100</f>
        <v>5.159</v>
      </c>
      <c r="F21" s="4">
        <f>подсобка!E58*$B$21/100</f>
        <v>22.68</v>
      </c>
      <c r="G21" s="4">
        <f>подсобка!F58*$B$21/100</f>
        <v>0.0084</v>
      </c>
      <c r="H21" s="4">
        <f>подсобка!G58*$B$21/100</f>
        <v>0</v>
      </c>
      <c r="I21" s="4">
        <f>подсобка!H58*$B$21/100</f>
        <v>0</v>
      </c>
      <c r="J21" s="4">
        <f>подсобка!I58*$B$21/100</f>
        <v>0.21</v>
      </c>
      <c r="K21" s="4">
        <f>подсобка!J58*$B$21/100</f>
        <v>2.66</v>
      </c>
      <c r="L21" s="4">
        <f>подсобка!K58*$B$21/100</f>
        <v>6.58</v>
      </c>
      <c r="M21" s="4">
        <f>подсобка!L58*$B$21/100</f>
        <v>22.61</v>
      </c>
      <c r="N21" s="4">
        <f>подсобка!M58*$B$21/100</f>
        <v>0.23099999999999998</v>
      </c>
    </row>
    <row r="22" spans="1:14" s="15" customFormat="1" ht="18.75">
      <c r="A22" s="16" t="s">
        <v>206</v>
      </c>
      <c r="B22" s="4">
        <v>50</v>
      </c>
      <c r="C22" s="4">
        <f>подсобка!B32*$B$22/100</f>
        <v>0.75</v>
      </c>
      <c r="D22" s="4">
        <f>подсобка!C32*$B$22/100</f>
        <v>0.05</v>
      </c>
      <c r="E22" s="4">
        <f>подсобка!D32*$B$22/100</f>
        <v>5.5</v>
      </c>
      <c r="F22" s="4">
        <f>подсобка!E32*$B$22/100</f>
        <v>25</v>
      </c>
      <c r="G22" s="4">
        <f>подсобка!F32*$B$22/100</f>
        <v>0.05</v>
      </c>
      <c r="H22" s="4">
        <f>подсобка!G32*$B$22/100</f>
        <v>10</v>
      </c>
      <c r="I22" s="4">
        <f>подсобка!H32*$B$22/100</f>
        <v>0</v>
      </c>
      <c r="J22" s="4">
        <f>подсобка!I32*$B$22/100</f>
        <v>0.2</v>
      </c>
      <c r="K22" s="4">
        <f>подсобка!J32*$B$22/100</f>
        <v>5</v>
      </c>
      <c r="L22" s="4">
        <f>подсобка!K32*$B$22/100</f>
        <v>11.5</v>
      </c>
      <c r="M22" s="4">
        <f>подсобка!L32*$B$22/100</f>
        <v>29</v>
      </c>
      <c r="N22" s="4">
        <f>подсобка!M32*$B$22/100</f>
        <v>0.45</v>
      </c>
    </row>
    <row r="23" spans="1:14" s="15" customFormat="1" ht="18.75">
      <c r="A23" s="16" t="s">
        <v>208</v>
      </c>
      <c r="B23" s="4">
        <v>10</v>
      </c>
      <c r="C23" s="4">
        <f>подсобка!B52*$B$23/100</f>
        <v>0.13</v>
      </c>
      <c r="D23" s="4">
        <f>подсобка!C52*$B$23/100</f>
        <v>0.03</v>
      </c>
      <c r="E23" s="4">
        <f>подсобка!D52*$B$23/100</f>
        <v>0.73</v>
      </c>
      <c r="F23" s="4">
        <f>подсобка!E52*$B$23/100</f>
        <v>3.6</v>
      </c>
      <c r="G23" s="4">
        <f>подсобка!F52*$B$23/100</f>
        <v>0.003</v>
      </c>
      <c r="H23" s="4">
        <f>подсобка!G52*$B$23/100</f>
        <v>0.4</v>
      </c>
      <c r="I23" s="4">
        <f>подсобка!H52*$B$23/100</f>
        <v>0</v>
      </c>
      <c r="J23" s="4">
        <f>подсобка!I52*$B$23/100</f>
        <v>0.04</v>
      </c>
      <c r="K23" s="4">
        <f>подсобка!J52*$B$23/100</f>
        <v>4.2</v>
      </c>
      <c r="L23" s="4">
        <f>подсобка!K52*$B$23/100</f>
        <v>1.3</v>
      </c>
      <c r="M23" s="4">
        <f>подсобка!L52*$B$23/100</f>
        <v>4.1</v>
      </c>
      <c r="N23" s="4">
        <f>подсобка!M52*$B$23/100</f>
        <v>0.06</v>
      </c>
    </row>
    <row r="24" spans="1:14" s="15" customFormat="1" ht="18.75">
      <c r="A24" s="16" t="s">
        <v>207</v>
      </c>
      <c r="B24" s="4">
        <v>10</v>
      </c>
      <c r="C24" s="4">
        <f>подсобка!B41*$B$24/100</f>
        <v>0.17</v>
      </c>
      <c r="D24" s="4">
        <f>подсобка!C41*$B$24/100</f>
        <v>0</v>
      </c>
      <c r="E24" s="4">
        <f>подсобка!D41*$B$24/100</f>
        <v>0.95</v>
      </c>
      <c r="F24" s="4">
        <f>подсобка!E41*$B$24/100</f>
        <v>4.3</v>
      </c>
      <c r="G24" s="4">
        <f>подсобка!F41*$B$24/100</f>
        <v>0.005</v>
      </c>
      <c r="H24" s="4">
        <f>подсобка!G41*$B$24/100</f>
        <v>1</v>
      </c>
      <c r="I24" s="4">
        <f>подсобка!H41*$B$24/100</f>
        <v>0</v>
      </c>
      <c r="J24" s="4">
        <f>подсобка!I41*$B$24/100</f>
        <v>0.04</v>
      </c>
      <c r="K24" s="4">
        <f>подсобка!J41*$B$24/100</f>
        <v>3.1</v>
      </c>
      <c r="L24" s="4">
        <f>подсобка!K41*$B$24/100</f>
        <v>1.4</v>
      </c>
      <c r="M24" s="4">
        <f>подсобка!L41*$B$24/100</f>
        <v>5.8</v>
      </c>
      <c r="N24" s="4">
        <f>подсобка!M41*$B$24/100</f>
        <v>0.08</v>
      </c>
    </row>
    <row r="25" spans="1:14" s="15" customFormat="1" ht="18.75">
      <c r="A25" s="16" t="s">
        <v>275</v>
      </c>
      <c r="B25" s="4">
        <v>25</v>
      </c>
      <c r="C25" s="4">
        <f>подсобка!B56*$B$25/100</f>
        <v>0.2</v>
      </c>
      <c r="D25" s="4">
        <f>подсобка!C56*$B$25/100</f>
        <v>0</v>
      </c>
      <c r="E25" s="4">
        <f>подсобка!D56*$B$25/100</f>
        <v>0.75</v>
      </c>
      <c r="F25" s="4">
        <f>подсобка!E56*$B$25/100</f>
        <v>3.75</v>
      </c>
      <c r="G25" s="4">
        <f>подсобка!F56*$B$25/100</f>
        <v>0.0075</v>
      </c>
      <c r="H25" s="4">
        <f>подсобка!G56*$B$25/100</f>
        <v>26.25</v>
      </c>
      <c r="I25" s="4">
        <f>подсобка!H56*$B$25/100</f>
        <v>0</v>
      </c>
      <c r="J25" s="4">
        <f>подсобка!I56*$B$25/100</f>
        <v>0.1</v>
      </c>
      <c r="K25" s="4">
        <f>подсобка!J56*$B$25/100</f>
        <v>5.75</v>
      </c>
      <c r="L25" s="4">
        <f>подсобка!K56*$B$25/100</f>
        <v>3.5</v>
      </c>
      <c r="M25" s="4">
        <f>подсобка!L56*$B$25/100</f>
        <v>10.5</v>
      </c>
      <c r="N25" s="4">
        <f>подсобка!M56*$B$25/100</f>
        <v>0.225</v>
      </c>
    </row>
    <row r="26" spans="1:14" s="15" customFormat="1" ht="18.75">
      <c r="A26" s="16" t="s">
        <v>195</v>
      </c>
      <c r="B26" s="4">
        <v>5</v>
      </c>
      <c r="C26" s="4">
        <f>подсобка!B45*$B$26/100</f>
        <v>0.03</v>
      </c>
      <c r="D26" s="4">
        <f>подсобка!C45*$B$26/100</f>
        <v>3.075</v>
      </c>
      <c r="E26" s="4">
        <f>подсобка!D45*$B$26/100</f>
        <v>0.045</v>
      </c>
      <c r="F26" s="4">
        <f>подсобка!E45*$B$26/100</f>
        <v>32.5</v>
      </c>
      <c r="G26" s="4">
        <f>подсобка!F45*$B$26/100</f>
        <v>0</v>
      </c>
      <c r="H26" s="4">
        <f>подсобка!G45*$B$26/100</f>
        <v>0</v>
      </c>
      <c r="I26" s="4">
        <f>подсобка!H45*$B$26/100</f>
        <v>0.025</v>
      </c>
      <c r="J26" s="4">
        <f>подсобка!I45*$B$26/100</f>
        <v>0.11</v>
      </c>
      <c r="K26" s="4">
        <f>подсобка!J45*$B$26/100</f>
        <v>1.1</v>
      </c>
      <c r="L26" s="4">
        <f>подсобка!K45*$B$26/100</f>
        <v>0.15</v>
      </c>
      <c r="M26" s="4">
        <f>подсобка!L45*$B$26/100</f>
        <v>0.95</v>
      </c>
      <c r="N26" s="4">
        <f>подсобка!M45*$B$26/100</f>
        <v>0.01</v>
      </c>
    </row>
    <row r="27" spans="1:14" s="15" customFormat="1" ht="18.75">
      <c r="A27" s="16" t="s">
        <v>223</v>
      </c>
      <c r="B27" s="4">
        <v>10</v>
      </c>
      <c r="C27" s="4">
        <f>подсобка!B78*$B$27/100</f>
        <v>0.25</v>
      </c>
      <c r="D27" s="4">
        <f>подсобка!C78*$B$27/100</f>
        <v>2</v>
      </c>
      <c r="E27" s="4">
        <f>подсобка!D78*$B$27/100</f>
        <v>0.34</v>
      </c>
      <c r="F27" s="4">
        <f>подсобка!E78*$B$27/100</f>
        <v>20.6</v>
      </c>
      <c r="G27" s="4">
        <f>подсобка!F78*$B$27/100</f>
        <v>0.003</v>
      </c>
      <c r="H27" s="4">
        <f>подсобка!G78*$B$27/100</f>
        <v>0.03</v>
      </c>
      <c r="I27" s="4">
        <f>подсобка!H78*$B$27/100</f>
        <v>0.015</v>
      </c>
      <c r="J27" s="4">
        <f>подсобка!I78*$B$27/100</f>
        <v>0.04</v>
      </c>
      <c r="K27" s="4">
        <f>подсобка!J78*$B$27/100</f>
        <v>8.6</v>
      </c>
      <c r="L27" s="4">
        <f>подсобка!K78*$B$27/100</f>
        <v>0.8</v>
      </c>
      <c r="M27" s="4">
        <f>подсобка!L78*$B$27/100</f>
        <v>6</v>
      </c>
      <c r="N27" s="4">
        <f>подсобка!M78*$B$27/100</f>
        <v>0.02</v>
      </c>
    </row>
    <row r="28" spans="1:14" s="15" customFormat="1" ht="18.75">
      <c r="A28" s="16" t="s">
        <v>222</v>
      </c>
      <c r="B28" s="4">
        <v>4</v>
      </c>
      <c r="C28" s="4">
        <f>подсобка!B92*$B$28/100</f>
        <v>0.14400000000000002</v>
      </c>
      <c r="D28" s="4">
        <f>подсобка!C92*$B$28/100</f>
        <v>0</v>
      </c>
      <c r="E28" s="4">
        <f>подсобка!D92*$B$28/100</f>
        <v>0.47200000000000003</v>
      </c>
      <c r="F28" s="4">
        <f>подсобка!E92*$B$28/100</f>
        <v>2.52</v>
      </c>
      <c r="G28" s="4">
        <f>подсобка!F92*$B$28/100</f>
        <v>0.002</v>
      </c>
      <c r="H28" s="4">
        <f>подсобка!G92*$B$28/100</f>
        <v>1.04</v>
      </c>
      <c r="I28" s="4">
        <f>подсобка!H92*$B$28/100</f>
        <v>0</v>
      </c>
      <c r="J28" s="4">
        <f>подсобка!I92*$B$28/100</f>
        <v>0.016</v>
      </c>
      <c r="K28" s="4">
        <f>подсобка!J92*$B$28/100</f>
        <v>0.8</v>
      </c>
      <c r="L28" s="4">
        <f>подсобка!K92*$B$28/100</f>
        <v>0</v>
      </c>
      <c r="M28" s="4">
        <f>подсобка!L92*$B$28/100</f>
        <v>2.8</v>
      </c>
      <c r="N28" s="4">
        <f>подсобка!M92*$B$28/100</f>
        <v>0.08</v>
      </c>
    </row>
    <row r="29" spans="1:14" s="15" customFormat="1" ht="18.75">
      <c r="A29" s="16" t="s">
        <v>251</v>
      </c>
      <c r="B29" s="4">
        <v>30</v>
      </c>
      <c r="C29" s="4">
        <f>подсобка!B17*$B$29/100</f>
        <v>3.45</v>
      </c>
      <c r="D29" s="4">
        <f>подсобка!C17*$B$29/100</f>
        <v>2.85</v>
      </c>
      <c r="E29" s="4">
        <f>подсобка!D17*$B$29/100</f>
        <v>0</v>
      </c>
      <c r="F29" s="4">
        <f>подсобка!E17*$B$29/100</f>
        <v>56.1</v>
      </c>
      <c r="G29" s="4">
        <f>подсобка!F17*$B$29/100</f>
        <v>0.018</v>
      </c>
      <c r="H29" s="4">
        <f>подсобка!G17*$B$29/100</f>
        <v>0</v>
      </c>
      <c r="I29" s="4">
        <f>подсобка!H17*$B$29/100</f>
        <v>0</v>
      </c>
      <c r="J29" s="4">
        <f>подсобка!I17*$B$29/100</f>
        <v>0.12</v>
      </c>
      <c r="K29" s="4">
        <f>подсобка!J17*$B$29/100</f>
        <v>2.7</v>
      </c>
      <c r="L29" s="4">
        <f>подсобка!K17*$B$29/100</f>
        <v>6.3</v>
      </c>
      <c r="M29" s="4">
        <f>подсобка!L17*$B$29/100</f>
        <v>59.4</v>
      </c>
      <c r="N29" s="4">
        <f>подсобка!M17*$B$29/100</f>
        <v>0.78</v>
      </c>
    </row>
    <row r="30" spans="1:14" ht="50.25" customHeight="1">
      <c r="A30" s="17" t="s">
        <v>260</v>
      </c>
      <c r="B30" s="17" t="s">
        <v>158</v>
      </c>
      <c r="C30" s="17">
        <f aca="true" t="shared" si="3" ref="C30:N30">SUM(C31:C36)</f>
        <v>0.954</v>
      </c>
      <c r="D30" s="17">
        <f t="shared" si="3"/>
        <v>3.36</v>
      </c>
      <c r="E30" s="17">
        <f t="shared" si="3"/>
        <v>5.200999999999999</v>
      </c>
      <c r="F30" s="17">
        <f t="shared" si="3"/>
        <v>57.669999999999995</v>
      </c>
      <c r="G30" s="17">
        <f t="shared" si="3"/>
        <v>0.010300000000000002</v>
      </c>
      <c r="H30" s="17">
        <f t="shared" si="3"/>
        <v>3.52</v>
      </c>
      <c r="I30" s="17">
        <f t="shared" si="3"/>
        <v>0.01</v>
      </c>
      <c r="J30" s="17">
        <f t="shared" si="3"/>
        <v>2.3259999999999996</v>
      </c>
      <c r="K30" s="17">
        <f t="shared" si="3"/>
        <v>12.290000000000001</v>
      </c>
      <c r="L30" s="17">
        <f t="shared" si="3"/>
        <v>10.66</v>
      </c>
      <c r="M30" s="17">
        <f t="shared" si="3"/>
        <v>23.479999999999993</v>
      </c>
      <c r="N30" s="17">
        <f t="shared" si="3"/>
        <v>0.45899999999999996</v>
      </c>
    </row>
    <row r="31" spans="1:14" s="15" customFormat="1" ht="18.75">
      <c r="A31" s="16" t="s">
        <v>235</v>
      </c>
      <c r="B31" s="4">
        <v>60</v>
      </c>
      <c r="C31" s="4">
        <f>подсобка!B75*$B$31/100</f>
        <v>0.72</v>
      </c>
      <c r="D31" s="4">
        <f>подсобка!C75*$B$31/100</f>
        <v>0</v>
      </c>
      <c r="E31" s="4">
        <f>подсобка!D75*$B$31/100</f>
        <v>4.26</v>
      </c>
      <c r="F31" s="4">
        <f>подсобка!E75*$B$31/100</f>
        <v>19.2</v>
      </c>
      <c r="G31" s="4">
        <f>подсобка!F75*$B$31/100</f>
        <v>0.006</v>
      </c>
      <c r="H31" s="4">
        <f>подсобка!G75*$B$31/100</f>
        <v>2.4</v>
      </c>
      <c r="I31" s="4">
        <f>подсобка!H75*$B$31/100</f>
        <v>0</v>
      </c>
      <c r="J31" s="4">
        <f>подсобка!I75*$B$31/100</f>
        <v>0.24</v>
      </c>
      <c r="K31" s="4">
        <f>подсобка!J75*$B$31/100</f>
        <v>9</v>
      </c>
      <c r="L31" s="4">
        <f>подсобка!K75*$B$31/100</f>
        <v>9.6</v>
      </c>
      <c r="M31" s="4">
        <f>подсобка!L75*$B$31/100</f>
        <v>17.4</v>
      </c>
      <c r="N31" s="4">
        <f>подсобка!M75*$B$31/100</f>
        <v>0.36</v>
      </c>
    </row>
    <row r="32" spans="1:14" s="15" customFormat="1" ht="18.75">
      <c r="A32" s="16" t="s">
        <v>207</v>
      </c>
      <c r="B32" s="4">
        <v>5</v>
      </c>
      <c r="C32" s="4">
        <f>подсобка!B41*$B$32/100</f>
        <v>0.085</v>
      </c>
      <c r="D32" s="4">
        <f>подсобка!C41*$B$32/100</f>
        <v>0</v>
      </c>
      <c r="E32" s="4">
        <f>подсобка!D41*$B$32/100</f>
        <v>0.475</v>
      </c>
      <c r="F32" s="4">
        <f>подсобка!E41*$B$32/100</f>
        <v>2.15</v>
      </c>
      <c r="G32" s="4">
        <f>подсобка!F41*$B$32/100</f>
        <v>0.0025</v>
      </c>
      <c r="H32" s="4">
        <f>подсобка!G41*$B$32/100</f>
        <v>0.5</v>
      </c>
      <c r="I32" s="4">
        <f>подсобка!H41*$B$32/100</f>
        <v>0</v>
      </c>
      <c r="J32" s="4">
        <f>подсобка!I41*$B$32/100</f>
        <v>0.02</v>
      </c>
      <c r="K32" s="4">
        <f>подсобка!J41*$B$32/100</f>
        <v>1.55</v>
      </c>
      <c r="L32" s="4">
        <f>подсобка!K41*$B$32/100</f>
        <v>0.7</v>
      </c>
      <c r="M32" s="4">
        <f>подсобка!L41*$B$32/100</f>
        <v>2.9</v>
      </c>
      <c r="N32" s="4">
        <f>подсобка!M41*$B$32/100</f>
        <v>0.04</v>
      </c>
    </row>
    <row r="33" spans="1:14" s="15" customFormat="1" ht="18.75">
      <c r="A33" s="16" t="s">
        <v>198</v>
      </c>
      <c r="B33" s="4">
        <v>3</v>
      </c>
      <c r="C33" s="4">
        <f>подсобка!B44*$B$33/100</f>
        <v>0</v>
      </c>
      <c r="D33" s="4">
        <f>подсобка!C44*$B$33/100</f>
        <v>2.13</v>
      </c>
      <c r="E33" s="4">
        <f>подсобка!D44*$B$33/100</f>
        <v>0</v>
      </c>
      <c r="F33" s="4">
        <f>подсобка!E44*$B$33/100</f>
        <v>21</v>
      </c>
      <c r="G33" s="4">
        <f>подсобка!F44*$B$33/100</f>
        <v>0</v>
      </c>
      <c r="H33" s="4">
        <f>подсобка!G44*$B$33/100</f>
        <v>0</v>
      </c>
      <c r="I33" s="4">
        <f>подсобка!H44*$B$33/100</f>
        <v>0</v>
      </c>
      <c r="J33" s="4">
        <f>подсобка!I44*$B$33/100</f>
        <v>2.01</v>
      </c>
      <c r="K33" s="4">
        <f>подсобка!J44*$B$33/100</f>
        <v>0</v>
      </c>
      <c r="L33" s="4">
        <f>подсобка!K44*$B$33/100</f>
        <v>0</v>
      </c>
      <c r="M33" s="4">
        <f>подсобка!L44*$B$33/100</f>
        <v>0</v>
      </c>
      <c r="N33" s="4">
        <f>подсобка!M44*$B$33/100</f>
        <v>0</v>
      </c>
    </row>
    <row r="34" spans="1:14" s="15" customFormat="1" ht="18.75">
      <c r="A34" s="16" t="s">
        <v>195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222</v>
      </c>
      <c r="B35" s="4">
        <v>2</v>
      </c>
      <c r="C35" s="4">
        <f>подсобка!B92*$B$35/100</f>
        <v>0.07200000000000001</v>
      </c>
      <c r="D35" s="4">
        <f>подсобка!C92*$B$35/100</f>
        <v>0</v>
      </c>
      <c r="E35" s="4">
        <f>подсобка!D92*$B$35/100</f>
        <v>0.23600000000000002</v>
      </c>
      <c r="F35" s="4">
        <f>подсобка!E92*$B$35/100</f>
        <v>1.26</v>
      </c>
      <c r="G35" s="4">
        <f>подсобка!F92*$B$35/100</f>
        <v>0.001</v>
      </c>
      <c r="H35" s="4">
        <f>подсобка!G92*$B$35/100</f>
        <v>0.52</v>
      </c>
      <c r="I35" s="4">
        <f>подсобка!H92*$B$35/100</f>
        <v>0</v>
      </c>
      <c r="J35" s="4">
        <f>подсобка!I92*$B$35/100</f>
        <v>0.008</v>
      </c>
      <c r="K35" s="4">
        <f>подсобка!J92*$B$35/100</f>
        <v>0.4</v>
      </c>
      <c r="L35" s="4">
        <f>подсобка!K92*$B$35/100</f>
        <v>0</v>
      </c>
      <c r="M35" s="4">
        <f>подсобка!L92*$B$35/100</f>
        <v>1.4</v>
      </c>
      <c r="N35" s="4">
        <f>подсобка!M92*$B$35/100</f>
        <v>0.04</v>
      </c>
    </row>
    <row r="36" spans="1:14" s="15" customFormat="1" ht="18.75">
      <c r="A36" s="16" t="s">
        <v>259</v>
      </c>
      <c r="B36" s="4">
        <v>1</v>
      </c>
      <c r="C36" s="4">
        <f>подсобка!B100*$B$36/100</f>
        <v>0.065</v>
      </c>
      <c r="D36" s="4">
        <f>подсобка!C100*$B$36/100</f>
        <v>0</v>
      </c>
      <c r="E36" s="4">
        <f>подсобка!D100*$B$36/100</f>
        <v>0.212</v>
      </c>
      <c r="F36" s="4">
        <f>подсобка!E100*$B$36/100</f>
        <v>1.06</v>
      </c>
      <c r="G36" s="4">
        <f>подсобка!F100*$B$36/100</f>
        <v>0.0008</v>
      </c>
      <c r="H36" s="4">
        <f>подсобка!G100*$B$36/100</f>
        <v>0.1</v>
      </c>
      <c r="I36" s="4">
        <f>подсобка!H100*$B$36/100</f>
        <v>0</v>
      </c>
      <c r="J36" s="4">
        <f>подсобка!I100*$B$36/100</f>
        <v>0.004</v>
      </c>
      <c r="K36" s="4">
        <f>подсобка!J100*$B$36/100</f>
        <v>0.9</v>
      </c>
      <c r="L36" s="4">
        <f>подсобка!K100*$B$36/100</f>
        <v>0.3</v>
      </c>
      <c r="M36" s="4">
        <f>подсобка!L100*$B$36/100</f>
        <v>1.4</v>
      </c>
      <c r="N36" s="4">
        <f>подсобка!M100*$B$36/100</f>
        <v>0.015</v>
      </c>
    </row>
    <row r="37" spans="1:14" ht="33.75" customHeight="1">
      <c r="A37" s="17" t="s">
        <v>142</v>
      </c>
      <c r="B37" s="17">
        <v>70</v>
      </c>
      <c r="C37" s="17">
        <v>10.41</v>
      </c>
      <c r="D37" s="17">
        <v>14.17</v>
      </c>
      <c r="E37" s="17">
        <v>5.13</v>
      </c>
      <c r="F37" s="17">
        <v>199.2</v>
      </c>
      <c r="G37" s="17">
        <v>0.089</v>
      </c>
      <c r="H37" s="17">
        <v>0</v>
      </c>
      <c r="I37" s="17">
        <v>0.036</v>
      </c>
      <c r="J37" s="17">
        <v>6.62</v>
      </c>
      <c r="K37" s="17">
        <v>59.4</v>
      </c>
      <c r="L37" s="17">
        <v>54.4</v>
      </c>
      <c r="M37" s="17">
        <v>8.6</v>
      </c>
      <c r="N37" s="17">
        <v>3.6</v>
      </c>
    </row>
    <row r="38" spans="1:14" s="15" customFormat="1" ht="18.75">
      <c r="A38" s="16" t="s">
        <v>377</v>
      </c>
      <c r="B38" s="4">
        <v>120</v>
      </c>
      <c r="C38" s="33" t="s">
        <v>378</v>
      </c>
      <c r="D38" s="4">
        <v>8.4</v>
      </c>
      <c r="E38" s="4">
        <v>0</v>
      </c>
      <c r="F38" s="4">
        <v>117.6</v>
      </c>
      <c r="G38" s="4">
        <v>0.072</v>
      </c>
      <c r="H38" s="4">
        <v>0</v>
      </c>
      <c r="I38" s="4">
        <v>0.036</v>
      </c>
      <c r="J38" s="4">
        <v>0.96</v>
      </c>
      <c r="K38" s="4">
        <v>57.6</v>
      </c>
      <c r="L38" s="4">
        <v>52.8</v>
      </c>
      <c r="M38" s="4">
        <v>0</v>
      </c>
      <c r="N38" s="4">
        <v>3.48</v>
      </c>
    </row>
    <row r="39" spans="1:14" s="15" customFormat="1" ht="18.75">
      <c r="A39" s="16" t="s">
        <v>197</v>
      </c>
      <c r="B39" s="4">
        <v>10</v>
      </c>
      <c r="C39" s="4">
        <v>0.57</v>
      </c>
      <c r="D39" s="4">
        <v>0.09</v>
      </c>
      <c r="E39" s="4">
        <v>5.13</v>
      </c>
      <c r="F39" s="4">
        <v>25.6</v>
      </c>
      <c r="G39" s="4">
        <v>0.017</v>
      </c>
      <c r="H39" s="4">
        <v>0</v>
      </c>
      <c r="I39" s="4">
        <v>0</v>
      </c>
      <c r="J39" s="4">
        <v>0.3</v>
      </c>
      <c r="K39" s="4">
        <v>1.8</v>
      </c>
      <c r="L39" s="4">
        <v>1.6</v>
      </c>
      <c r="M39" s="4">
        <v>8.6</v>
      </c>
      <c r="N39" s="4">
        <v>0.12</v>
      </c>
    </row>
    <row r="40" spans="1:14" s="15" customFormat="1" ht="18.75">
      <c r="A40" s="16" t="s">
        <v>198</v>
      </c>
      <c r="B40" s="4">
        <v>8</v>
      </c>
      <c r="C40" s="4">
        <v>0</v>
      </c>
      <c r="D40" s="4">
        <v>5.68</v>
      </c>
      <c r="E40" s="4">
        <v>0</v>
      </c>
      <c r="F40" s="4">
        <v>56</v>
      </c>
      <c r="G40" s="4">
        <v>0</v>
      </c>
      <c r="H40" s="4">
        <v>0</v>
      </c>
      <c r="I40" s="4">
        <v>0</v>
      </c>
      <c r="J40" s="4">
        <v>5.36</v>
      </c>
      <c r="K40" s="4">
        <v>0</v>
      </c>
      <c r="L40" s="4">
        <v>0</v>
      </c>
      <c r="M40" s="4">
        <v>0</v>
      </c>
      <c r="N40" s="4">
        <v>0</v>
      </c>
    </row>
    <row r="41" spans="1:14" s="15" customFormat="1" ht="31.5">
      <c r="A41" s="17" t="s">
        <v>14</v>
      </c>
      <c r="B41" s="17" t="s">
        <v>303</v>
      </c>
      <c r="C41" s="17">
        <v>4.448</v>
      </c>
      <c r="D41" s="17">
        <v>6.34</v>
      </c>
      <c r="E41" s="17">
        <v>26.622</v>
      </c>
      <c r="F41" s="17">
        <v>191</v>
      </c>
      <c r="G41" s="17">
        <v>0.23</v>
      </c>
      <c r="H41" s="17">
        <v>44.5</v>
      </c>
      <c r="I41" s="17" t="s">
        <v>379</v>
      </c>
      <c r="J41" s="17">
        <v>1.206</v>
      </c>
      <c r="K41" s="17">
        <v>84.26</v>
      </c>
      <c r="L41" s="17">
        <v>57.84</v>
      </c>
      <c r="M41" s="17">
        <v>174.62</v>
      </c>
      <c r="N41" s="17">
        <v>2.046</v>
      </c>
    </row>
    <row r="42" spans="1:14" s="15" customFormat="1" ht="18.75">
      <c r="A42" s="16" t="s">
        <v>206</v>
      </c>
      <c r="B42" s="4">
        <v>220</v>
      </c>
      <c r="C42" s="4">
        <v>3.3</v>
      </c>
      <c r="D42" s="4">
        <v>0.22</v>
      </c>
      <c r="E42" s="4">
        <v>24.2</v>
      </c>
      <c r="F42" s="4">
        <v>110</v>
      </c>
      <c r="G42" s="4">
        <v>0.22</v>
      </c>
      <c r="H42" s="4">
        <v>44</v>
      </c>
      <c r="I42" s="4">
        <v>0</v>
      </c>
      <c r="J42" s="4">
        <v>0.88</v>
      </c>
      <c r="K42" s="4">
        <v>22</v>
      </c>
      <c r="L42" s="4">
        <v>50.6</v>
      </c>
      <c r="M42" s="4">
        <v>127.6</v>
      </c>
      <c r="N42" s="4">
        <v>1.98</v>
      </c>
    </row>
    <row r="43" spans="1:14" s="15" customFormat="1" ht="18.75">
      <c r="A43" s="16" t="s">
        <v>21</v>
      </c>
      <c r="B43" s="4">
        <v>50</v>
      </c>
      <c r="C43" s="4">
        <v>1.1</v>
      </c>
      <c r="D43" s="4">
        <v>1.2</v>
      </c>
      <c r="E43" s="4">
        <v>2.35</v>
      </c>
      <c r="F43" s="4">
        <v>29</v>
      </c>
      <c r="G43" s="4">
        <v>0.01</v>
      </c>
      <c r="H43" s="4">
        <v>0.5</v>
      </c>
      <c r="I43" s="4">
        <v>0.01</v>
      </c>
      <c r="J43" s="4">
        <v>0.015</v>
      </c>
      <c r="K43" s="4">
        <v>60.5</v>
      </c>
      <c r="L43" s="4">
        <v>7</v>
      </c>
      <c r="M43" s="4">
        <v>45.5</v>
      </c>
      <c r="N43" s="4">
        <v>0.05</v>
      </c>
    </row>
    <row r="44" spans="1:14" s="15" customFormat="1" ht="18.75">
      <c r="A44" s="16" t="s">
        <v>195</v>
      </c>
      <c r="B44" s="4">
        <v>8</v>
      </c>
      <c r="C44" s="4">
        <v>0.048</v>
      </c>
      <c r="D44" s="4">
        <v>4.92</v>
      </c>
      <c r="E44" s="4">
        <v>0.072</v>
      </c>
      <c r="F44" s="4">
        <v>52</v>
      </c>
      <c r="G44" s="4">
        <v>0</v>
      </c>
      <c r="H44" s="4">
        <v>0</v>
      </c>
      <c r="I44" s="4">
        <v>0.04</v>
      </c>
      <c r="J44" s="4">
        <v>0.176</v>
      </c>
      <c r="K44" s="4">
        <v>1.76</v>
      </c>
      <c r="L44" s="4">
        <v>0.24</v>
      </c>
      <c r="M44" s="4">
        <v>1.52</v>
      </c>
      <c r="N44" s="4">
        <v>0.016</v>
      </c>
    </row>
    <row r="45" spans="1:14" ht="31.5">
      <c r="A45" s="17" t="s">
        <v>15</v>
      </c>
      <c r="B45" s="17" t="s">
        <v>16</v>
      </c>
      <c r="C45" s="17">
        <f>SUM(C46:C47)</f>
        <v>0.03</v>
      </c>
      <c r="D45" s="17">
        <f aca="true" t="shared" si="4" ref="D45:N45">SUM(D46:D47)</f>
        <v>0</v>
      </c>
      <c r="E45" s="17">
        <f t="shared" si="4"/>
        <v>10.575999999999999</v>
      </c>
      <c r="F45" s="17">
        <f t="shared" si="4"/>
        <v>39.36</v>
      </c>
      <c r="G45" s="17">
        <f t="shared" si="4"/>
        <v>0.0003</v>
      </c>
      <c r="H45" s="17">
        <f t="shared" si="4"/>
        <v>0.02</v>
      </c>
      <c r="I45" s="17">
        <f t="shared" si="4"/>
        <v>0.01</v>
      </c>
      <c r="J45" s="17">
        <f t="shared" si="4"/>
        <v>0</v>
      </c>
      <c r="K45" s="17">
        <f t="shared" si="4"/>
        <v>1.52</v>
      </c>
      <c r="L45" s="17">
        <f t="shared" si="4"/>
        <v>0.97</v>
      </c>
      <c r="M45" s="17">
        <f t="shared" si="4"/>
        <v>1.98</v>
      </c>
      <c r="N45" s="17">
        <f t="shared" si="4"/>
        <v>0.069</v>
      </c>
    </row>
    <row r="46" spans="1:14" ht="15.75">
      <c r="A46" s="16" t="s">
        <v>211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204</v>
      </c>
      <c r="B47" s="4">
        <v>13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9.126</v>
      </c>
      <c r="F47" s="4">
        <f>подсобка!E73*$B$47/100</f>
        <v>33.8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0.26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0.039</v>
      </c>
    </row>
    <row r="48" spans="1:14" ht="15.75">
      <c r="A48" s="17" t="s">
        <v>17</v>
      </c>
      <c r="B48" s="17">
        <v>30</v>
      </c>
      <c r="C48" s="17">
        <f>подсобка!B97*$B$48/100</f>
        <v>1.35</v>
      </c>
      <c r="D48" s="17">
        <f>подсобка!C97*$B$48/100</f>
        <v>0.18</v>
      </c>
      <c r="E48" s="17">
        <f>подсобка!D97*$B$48/100</f>
        <v>13.65</v>
      </c>
      <c r="F48" s="17">
        <f>подсобка!E97*$B$48/100</f>
        <v>54</v>
      </c>
      <c r="G48" s="17">
        <f>подсобка!F97*$B$48/100</f>
        <v>0.033</v>
      </c>
      <c r="H48" s="17">
        <f>подсобка!G97*$B$48/100</f>
        <v>0</v>
      </c>
      <c r="I48" s="17">
        <f>подсобка!H97*$B$48/100</f>
        <v>0</v>
      </c>
      <c r="J48" s="17">
        <f>подсобка!I97*$B$48/100</f>
        <v>0.9</v>
      </c>
      <c r="K48" s="17">
        <f>подсобка!J97*$B$48/100</f>
        <v>6</v>
      </c>
      <c r="L48" s="17">
        <f>подсобка!K97*$B$48/100</f>
        <v>4.2</v>
      </c>
      <c r="M48" s="17">
        <f>подсобка!L97*$B$48/100</f>
        <v>19.5</v>
      </c>
      <c r="N48" s="17">
        <f>подсобка!M97*$B$48/100</f>
        <v>0.27</v>
      </c>
    </row>
    <row r="49" spans="1:14" ht="15.75">
      <c r="A49" s="17" t="s">
        <v>18</v>
      </c>
      <c r="B49" s="17">
        <v>60</v>
      </c>
      <c r="C49" s="17">
        <f>подсобка!B98*$B$49/100</f>
        <v>1.5</v>
      </c>
      <c r="D49" s="17">
        <f>подсобка!C98*$B$49/100</f>
        <v>0.42</v>
      </c>
      <c r="E49" s="17">
        <f>подсобка!D98*$B$49/100</f>
        <v>15.84</v>
      </c>
      <c r="F49" s="17">
        <f>подсобка!E98*$B$49/100</f>
        <v>90</v>
      </c>
      <c r="G49" s="17">
        <f>подсобка!F98*$B$49/100</f>
        <v>0.048</v>
      </c>
      <c r="H49" s="17">
        <f>подсобка!G98*$B$49/100</f>
        <v>0</v>
      </c>
      <c r="I49" s="17">
        <f>подсобка!H98*$B$49/100</f>
        <v>0</v>
      </c>
      <c r="J49" s="17">
        <f>подсобка!I98*$B$49/100</f>
        <v>1.8</v>
      </c>
      <c r="K49" s="17">
        <f>подсобка!J98*$B$49/100</f>
        <v>12.6</v>
      </c>
      <c r="L49" s="17">
        <f>подсобка!K98*$B$49/100</f>
        <v>11.4</v>
      </c>
      <c r="M49" s="17">
        <f>подсобка!L98*$B$49/100</f>
        <v>52.2</v>
      </c>
      <c r="N49" s="17">
        <f>подсобка!M98*$B$49/100</f>
        <v>1.2</v>
      </c>
    </row>
    <row r="50" spans="1:14" ht="15.75">
      <c r="A50" s="18" t="s">
        <v>10</v>
      </c>
      <c r="B50" s="18"/>
      <c r="C50" s="18">
        <v>24.157</v>
      </c>
      <c r="D50" s="18">
        <v>32.35</v>
      </c>
      <c r="E50" s="18">
        <v>90.96</v>
      </c>
      <c r="F50" s="18">
        <v>802.28</v>
      </c>
      <c r="G50" s="18">
        <v>0.5066</v>
      </c>
      <c r="H50" s="18">
        <v>86.76</v>
      </c>
      <c r="I50" s="18">
        <v>0.146</v>
      </c>
      <c r="J50" s="18">
        <v>13.72</v>
      </c>
      <c r="K50" s="18">
        <v>209.98</v>
      </c>
      <c r="L50" s="18">
        <v>171</v>
      </c>
      <c r="M50" s="18">
        <v>421.54</v>
      </c>
      <c r="N50" s="18">
        <v>9.57</v>
      </c>
    </row>
    <row r="51" spans="1:14" ht="18.75">
      <c r="A51" s="2" t="s">
        <v>19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>
      <c r="A52" s="77" t="s">
        <v>374</v>
      </c>
      <c r="B52" s="78" t="s">
        <v>375</v>
      </c>
      <c r="C52" s="78">
        <v>3.5</v>
      </c>
      <c r="D52" s="79">
        <v>5.05</v>
      </c>
      <c r="E52" s="79">
        <v>0.35</v>
      </c>
      <c r="F52" s="79">
        <v>78.5</v>
      </c>
      <c r="G52" s="79">
        <v>0.035</v>
      </c>
      <c r="H52" s="79">
        <v>0</v>
      </c>
      <c r="I52" s="79">
        <v>0.175</v>
      </c>
      <c r="J52" s="79">
        <v>1</v>
      </c>
      <c r="K52" s="79">
        <v>27.5</v>
      </c>
      <c r="L52" s="79">
        <v>27</v>
      </c>
      <c r="M52" s="79">
        <v>92.5</v>
      </c>
      <c r="N52" s="79">
        <v>1.35</v>
      </c>
    </row>
    <row r="53" spans="1:14" ht="15.75">
      <c r="A53" s="77" t="s">
        <v>372</v>
      </c>
      <c r="B53" s="78" t="s">
        <v>380</v>
      </c>
      <c r="C53" s="79">
        <v>6.03</v>
      </c>
      <c r="D53" s="79">
        <v>6.18</v>
      </c>
      <c r="E53" s="79">
        <v>13.65</v>
      </c>
      <c r="F53" s="79">
        <v>128.2</v>
      </c>
      <c r="G53" s="79">
        <v>0.041</v>
      </c>
      <c r="H53" s="79">
        <v>0.32</v>
      </c>
      <c r="I53" s="79">
        <v>0.053</v>
      </c>
      <c r="J53" s="79">
        <v>0.96</v>
      </c>
      <c r="K53" s="79">
        <v>206</v>
      </c>
      <c r="L53" s="79">
        <v>13.6</v>
      </c>
      <c r="M53" s="79">
        <v>128.3</v>
      </c>
      <c r="N53" s="79">
        <v>0.39</v>
      </c>
    </row>
    <row r="54" spans="1:14" ht="15.75">
      <c r="A54" s="5" t="s">
        <v>381</v>
      </c>
      <c r="B54" s="6">
        <v>30</v>
      </c>
      <c r="C54" s="63">
        <v>1.35</v>
      </c>
      <c r="D54" s="63">
        <v>0.18</v>
      </c>
      <c r="E54" s="63">
        <v>13.65</v>
      </c>
      <c r="F54" s="63">
        <v>54</v>
      </c>
      <c r="G54" s="63">
        <v>0.033</v>
      </c>
      <c r="H54" s="63">
        <v>0</v>
      </c>
      <c r="I54" s="63">
        <v>0</v>
      </c>
      <c r="J54" s="63">
        <v>0.9</v>
      </c>
      <c r="K54" s="63">
        <v>6</v>
      </c>
      <c r="L54" s="63">
        <v>4.2</v>
      </c>
      <c r="M54" s="63">
        <v>19.5</v>
      </c>
      <c r="N54" s="63">
        <v>0.27</v>
      </c>
    </row>
    <row r="55" spans="1:14" ht="15.75">
      <c r="A55" s="5" t="s">
        <v>382</v>
      </c>
      <c r="B55" s="6">
        <v>20</v>
      </c>
      <c r="C55" s="63">
        <v>4.68</v>
      </c>
      <c r="D55" s="63">
        <v>6</v>
      </c>
      <c r="E55" s="63">
        <v>0</v>
      </c>
      <c r="F55" s="63">
        <v>74.2</v>
      </c>
      <c r="G55" s="63">
        <v>0.008</v>
      </c>
      <c r="H55" s="63">
        <v>0.32</v>
      </c>
      <c r="I55" s="63">
        <v>0.053</v>
      </c>
      <c r="J55" s="63">
        <v>0.06</v>
      </c>
      <c r="K55" s="63">
        <v>200</v>
      </c>
      <c r="L55" s="63">
        <v>9.4</v>
      </c>
      <c r="M55" s="63">
        <v>108.8</v>
      </c>
      <c r="N55" s="63">
        <v>0.12</v>
      </c>
    </row>
    <row r="56" spans="1:14" ht="15.75">
      <c r="A56" s="77" t="s">
        <v>373</v>
      </c>
      <c r="B56" s="78" t="s">
        <v>376</v>
      </c>
      <c r="C56" s="79">
        <v>2.85</v>
      </c>
      <c r="D56" s="79">
        <v>0.075</v>
      </c>
      <c r="E56" s="79">
        <v>5.7</v>
      </c>
      <c r="F56" s="79">
        <v>31.5</v>
      </c>
      <c r="G56" s="79">
        <v>0.06</v>
      </c>
      <c r="H56" s="79">
        <v>1.05</v>
      </c>
      <c r="I56" s="79">
        <v>0</v>
      </c>
      <c r="J56" s="79">
        <v>0.45</v>
      </c>
      <c r="K56" s="79">
        <v>187</v>
      </c>
      <c r="L56" s="79">
        <v>22.5</v>
      </c>
      <c r="M56" s="79">
        <v>142.5</v>
      </c>
      <c r="N56" s="79">
        <v>0.15</v>
      </c>
    </row>
    <row r="57" spans="1:14" ht="15.75">
      <c r="A57" s="18" t="s">
        <v>10</v>
      </c>
      <c r="B57" s="18"/>
      <c r="C57" s="18">
        <v>12.38</v>
      </c>
      <c r="D57" s="18">
        <v>11.3</v>
      </c>
      <c r="E57" s="18">
        <v>19.7</v>
      </c>
      <c r="F57" s="18">
        <v>238.2</v>
      </c>
      <c r="G57" s="18">
        <v>0.136</v>
      </c>
      <c r="H57" s="18">
        <v>1.41</v>
      </c>
      <c r="I57" s="18">
        <v>0.224</v>
      </c>
      <c r="J57" s="18">
        <v>2.41</v>
      </c>
      <c r="K57" s="18">
        <v>420.5</v>
      </c>
      <c r="L57" s="18">
        <v>63.1</v>
      </c>
      <c r="M57" s="18">
        <v>363.3</v>
      </c>
      <c r="N57" s="18">
        <v>1.89</v>
      </c>
    </row>
    <row r="58" spans="1:14" ht="18.75">
      <c r="A58" s="23" t="s">
        <v>25</v>
      </c>
      <c r="B58" s="23"/>
      <c r="C58" s="24" t="s">
        <v>383</v>
      </c>
      <c r="D58" s="24">
        <v>63.3</v>
      </c>
      <c r="E58" s="24">
        <v>209.44</v>
      </c>
      <c r="F58" s="24">
        <v>1609.46</v>
      </c>
      <c r="G58" s="24">
        <v>0.7896</v>
      </c>
      <c r="H58" s="24">
        <v>94.17</v>
      </c>
      <c r="I58" s="24">
        <v>0.525</v>
      </c>
      <c r="J58" s="24">
        <v>17.66</v>
      </c>
      <c r="K58" s="24">
        <v>1144.08</v>
      </c>
      <c r="L58" s="24">
        <v>320.35</v>
      </c>
      <c r="M58" s="24">
        <v>1232.75</v>
      </c>
      <c r="N58" s="24">
        <v>13.722</v>
      </c>
    </row>
    <row r="60" spans="3:14" ht="15">
      <c r="C60" s="43">
        <v>48.6</v>
      </c>
      <c r="D60" s="43">
        <v>54</v>
      </c>
      <c r="E60" s="43">
        <v>234.9</v>
      </c>
      <c r="F60" s="43">
        <v>1620</v>
      </c>
      <c r="G60" s="43">
        <v>0.9</v>
      </c>
      <c r="H60" s="43">
        <v>45</v>
      </c>
      <c r="I60" s="43">
        <v>0.45</v>
      </c>
      <c r="J60" s="43">
        <v>7</v>
      </c>
      <c r="K60" s="43">
        <v>900</v>
      </c>
      <c r="L60" s="43">
        <v>200</v>
      </c>
      <c r="M60" s="43">
        <v>800</v>
      </c>
      <c r="N60" s="43">
        <v>10</v>
      </c>
    </row>
    <row r="61" spans="3:14" ht="15">
      <c r="C61" s="43">
        <v>59.4</v>
      </c>
      <c r="D61" s="43">
        <v>66</v>
      </c>
      <c r="E61" s="43">
        <v>287.1</v>
      </c>
      <c r="F61" s="43">
        <v>1980</v>
      </c>
      <c r="G61" s="43">
        <v>1</v>
      </c>
      <c r="H61" s="43">
        <v>55</v>
      </c>
      <c r="I61" s="43">
        <v>0.55</v>
      </c>
      <c r="J61" s="43">
        <v>10</v>
      </c>
      <c r="K61" s="43">
        <v>1200</v>
      </c>
      <c r="L61" s="43">
        <v>300</v>
      </c>
      <c r="M61" s="43">
        <v>1450</v>
      </c>
      <c r="N61" s="43">
        <v>15</v>
      </c>
    </row>
    <row r="63" spans="1:14" s="15" customFormat="1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5" customFormat="1" ht="18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5" customFormat="1" ht="18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7" spans="1:14" s="15" customFormat="1" ht="18.7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15" customFormat="1" ht="18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58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58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58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58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58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58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58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58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58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58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58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58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conditionalFormatting sqref="C60">
    <cfRule type="cellIs" priority="25" dxfId="0" operator="lessThan" stopIfTrue="1">
      <formula>48.6</formula>
    </cfRule>
    <cfRule type="cellIs" priority="26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N66"/>
  <sheetViews>
    <sheetView tabSelected="1" zoomScale="80" zoomScaleNormal="80" workbookViewId="0" topLeftCell="A1">
      <selection activeCell="P74" sqref="P74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166</v>
      </c>
      <c r="B5" s="17" t="s">
        <v>300</v>
      </c>
      <c r="C5" s="17">
        <f aca="true" t="shared" si="0" ref="C5:N5">SUM(C6:C9)</f>
        <v>7.436</v>
      </c>
      <c r="D5" s="17">
        <f t="shared" si="0"/>
        <v>9.27</v>
      </c>
      <c r="E5" s="17">
        <f t="shared" si="0"/>
        <v>30.363999999999997</v>
      </c>
      <c r="F5" s="17">
        <f t="shared" si="0"/>
        <v>234.9</v>
      </c>
      <c r="G5" s="17">
        <f t="shared" si="0"/>
        <v>0.199</v>
      </c>
      <c r="H5" s="17">
        <f t="shared" si="0"/>
        <v>2</v>
      </c>
      <c r="I5" s="17">
        <f t="shared" si="0"/>
        <v>0.07</v>
      </c>
      <c r="J5" s="17">
        <f t="shared" si="0"/>
        <v>2.712</v>
      </c>
      <c r="K5" s="17">
        <f t="shared" si="0"/>
        <v>264.42</v>
      </c>
      <c r="L5" s="17">
        <f t="shared" si="0"/>
        <v>57.58</v>
      </c>
      <c r="M5" s="17">
        <f t="shared" si="0"/>
        <v>272.53999999999996</v>
      </c>
      <c r="N5" s="17">
        <f t="shared" si="0"/>
        <v>2.6270000000000002</v>
      </c>
    </row>
    <row r="6" spans="1:14" s="15" customFormat="1" ht="18.75">
      <c r="A6" s="16" t="s">
        <v>21</v>
      </c>
      <c r="B6" s="4">
        <v>200</v>
      </c>
      <c r="C6" s="4">
        <f>подсобка!B48*$B$6/100</f>
        <v>4.4</v>
      </c>
      <c r="D6" s="4">
        <f>подсобка!C48*$B$6/100</f>
        <v>4.8</v>
      </c>
      <c r="E6" s="4">
        <f>подсобка!D48*$B$6/100</f>
        <v>9.4</v>
      </c>
      <c r="F6" s="4">
        <f>подсобка!E48*$B$6/100</f>
        <v>116</v>
      </c>
      <c r="G6" s="4">
        <f>подсобка!F48*$B$6/100</f>
        <v>0.04</v>
      </c>
      <c r="H6" s="4">
        <f>подсобка!G48*$B$6/100</f>
        <v>2</v>
      </c>
      <c r="I6" s="4">
        <f>подсобка!H48*$B$6/100</f>
        <v>0.04</v>
      </c>
      <c r="J6" s="4">
        <f>подсобка!I48*$B$6/100</f>
        <v>0.6</v>
      </c>
      <c r="K6" s="4">
        <f>подсобка!J48*$B$6/100</f>
        <v>242</v>
      </c>
      <c r="L6" s="4">
        <f>подсобка!K48*$B$6/100</f>
        <v>28</v>
      </c>
      <c r="M6" s="4">
        <f>подсобка!L48*$B$6/100</f>
        <v>182</v>
      </c>
      <c r="N6" s="4">
        <f>подсобка!M48*$B$6/100</f>
        <v>0.2</v>
      </c>
    </row>
    <row r="7" spans="1:14" s="15" customFormat="1" ht="18.75">
      <c r="A7" s="16" t="s">
        <v>254</v>
      </c>
      <c r="B7" s="4">
        <v>30</v>
      </c>
      <c r="C7" s="4">
        <f>подсобка!B24*$B$7/100</f>
        <v>3</v>
      </c>
      <c r="D7" s="4">
        <f>подсобка!C24*$B$7/100</f>
        <v>0.78</v>
      </c>
      <c r="E7" s="4">
        <f>подсобка!D24*$B$7/100</f>
        <v>17.4</v>
      </c>
      <c r="F7" s="4">
        <f>подсобка!E24*$B$7/100</f>
        <v>66.9</v>
      </c>
      <c r="G7" s="4">
        <f>подсобка!F24*$B$7/100</f>
        <v>0.159</v>
      </c>
      <c r="H7" s="4">
        <f>подсобка!G24*$B$7/100</f>
        <v>0</v>
      </c>
      <c r="I7" s="4">
        <f>подсобка!H24*$B$7/100</f>
        <v>0</v>
      </c>
      <c r="J7" s="4">
        <f>подсобка!I24*$B$7/100</f>
        <v>1.98</v>
      </c>
      <c r="K7" s="4">
        <f>подсобка!J24*$B$7/100</f>
        <v>21</v>
      </c>
      <c r="L7" s="4">
        <f>подсобка!K24*$B$7/100</f>
        <v>29.4</v>
      </c>
      <c r="M7" s="4">
        <f>подсобка!L24*$B$7/100</f>
        <v>89.4</v>
      </c>
      <c r="N7" s="4">
        <f>подсобка!M24*$B$7/100</f>
        <v>2.4</v>
      </c>
    </row>
    <row r="8" spans="1:14" s="15" customFormat="1" ht="18.75">
      <c r="A8" s="16" t="s">
        <v>195</v>
      </c>
      <c r="B8" s="4">
        <v>6</v>
      </c>
      <c r="C8" s="4">
        <f>подсобка!B45*$B$8/100</f>
        <v>0.036</v>
      </c>
      <c r="D8" s="4">
        <f>подсобка!C45*$B$8/100</f>
        <v>3.69</v>
      </c>
      <c r="E8" s="4">
        <f>подсобка!D45*$B$8/100</f>
        <v>0.054000000000000006</v>
      </c>
      <c r="F8" s="4">
        <f>подсобка!E45*$B$8/100</f>
        <v>39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0.03</v>
      </c>
      <c r="J8" s="4">
        <f>подсобка!I45*$B$8/100</f>
        <v>0.132</v>
      </c>
      <c r="K8" s="4">
        <f>подсобка!J45*$B$8/100</f>
        <v>1.32</v>
      </c>
      <c r="L8" s="4">
        <f>подсобка!K45*$B$8/100</f>
        <v>0.18</v>
      </c>
      <c r="M8" s="4">
        <f>подсобка!L45*$B$8/100</f>
        <v>1.14</v>
      </c>
      <c r="N8" s="4">
        <f>подсобка!M45*$B$8/100</f>
        <v>0.012000000000000002</v>
      </c>
    </row>
    <row r="9" spans="1:14" s="15" customFormat="1" ht="18.75">
      <c r="A9" s="16" t="s">
        <v>204</v>
      </c>
      <c r="B9" s="4">
        <v>5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3.51</v>
      </c>
      <c r="F9" s="4">
        <f>подсобка!E73*$B$9/100</f>
        <v>13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0.1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0.015</v>
      </c>
    </row>
    <row r="10" spans="1:14" s="15" customFormat="1" ht="31.5">
      <c r="A10" s="17" t="s">
        <v>146</v>
      </c>
      <c r="B10" s="17" t="s">
        <v>302</v>
      </c>
      <c r="C10" s="17">
        <f aca="true" t="shared" si="1" ref="C10:N10">SUM(C11:C13)</f>
        <v>4.7</v>
      </c>
      <c r="D10" s="17">
        <f t="shared" si="1"/>
        <v>4.872</v>
      </c>
      <c r="E10" s="17">
        <f t="shared" si="1"/>
        <v>16.560000000000002</v>
      </c>
      <c r="F10" s="17">
        <f t="shared" si="1"/>
        <v>144.374</v>
      </c>
      <c r="G10" s="17">
        <f t="shared" si="1"/>
        <v>0.04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244.2</v>
      </c>
      <c r="L10" s="17">
        <f t="shared" si="1"/>
        <v>28</v>
      </c>
      <c r="M10" s="17">
        <f t="shared" si="1"/>
        <v>187</v>
      </c>
      <c r="N10" s="17">
        <f t="shared" si="1"/>
        <v>0.352</v>
      </c>
    </row>
    <row r="11" spans="1:14" s="15" customFormat="1" ht="18.75">
      <c r="A11" s="16" t="s">
        <v>234</v>
      </c>
      <c r="B11" s="4">
        <v>2</v>
      </c>
      <c r="C11" s="4">
        <f>подсобка!B35*$B$11/100</f>
        <v>0.3</v>
      </c>
      <c r="D11" s="4">
        <f>подсобка!C35*$B$11/100</f>
        <v>0.07200000000000001</v>
      </c>
      <c r="E11" s="4">
        <f>подсобка!D35*$B$11/100</f>
        <v>0.14</v>
      </c>
      <c r="F11" s="4">
        <f>подсобка!E35*$B$11/100</f>
        <v>2.374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2</v>
      </c>
      <c r="L11" s="4">
        <f>подсобка!K35*$B$11/100</f>
        <v>0</v>
      </c>
      <c r="M11" s="4">
        <f>подсобка!L35*$B$11/100</f>
        <v>5</v>
      </c>
      <c r="N11" s="4">
        <f>подсобка!M35*$B$11/100</f>
        <v>0.122</v>
      </c>
    </row>
    <row r="12" spans="1:14" s="15" customFormat="1" ht="18.75">
      <c r="A12" s="16" t="s">
        <v>21</v>
      </c>
      <c r="B12" s="4">
        <v>200</v>
      </c>
      <c r="C12" s="4">
        <f>подсобка!B48*$B$12/100</f>
        <v>4.4</v>
      </c>
      <c r="D12" s="4">
        <f>подсобка!C48*$B$12/100</f>
        <v>4.8</v>
      </c>
      <c r="E12" s="4">
        <f>подсобка!D48*$B$12/100</f>
        <v>9.4</v>
      </c>
      <c r="F12" s="4">
        <f>подсобка!E48*$B$12/100</f>
        <v>116</v>
      </c>
      <c r="G12" s="4">
        <f>подсобка!F48*$B$12/100</f>
        <v>0.04</v>
      </c>
      <c r="H12" s="4">
        <f>подсобка!G48*$B$12/100</f>
        <v>2</v>
      </c>
      <c r="I12" s="4">
        <f>подсобка!H48*$B$12/100</f>
        <v>0.04</v>
      </c>
      <c r="J12" s="4">
        <f>подсобка!I48*$B$12/100</f>
        <v>0.6</v>
      </c>
      <c r="K12" s="4">
        <f>подсобка!J48*$B$12/100</f>
        <v>242</v>
      </c>
      <c r="L12" s="4">
        <f>подсобка!K48*$B$12/100</f>
        <v>28</v>
      </c>
      <c r="M12" s="4">
        <f>подсобка!L48*$B$12/100</f>
        <v>182</v>
      </c>
      <c r="N12" s="4">
        <f>подсобка!M48*$B$12/100</f>
        <v>0.2</v>
      </c>
    </row>
    <row r="13" spans="1:14" s="15" customFormat="1" ht="18.75">
      <c r="A13" s="16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18.75">
      <c r="A14" s="17" t="s">
        <v>8</v>
      </c>
      <c r="B14" s="17" t="s">
        <v>9</v>
      </c>
      <c r="C14" s="17">
        <f aca="true" t="shared" si="2" ref="C14:N14">SUM(C15:C16)</f>
        <v>1.91</v>
      </c>
      <c r="D14" s="17">
        <f t="shared" si="2"/>
        <v>3.475</v>
      </c>
      <c r="E14" s="17">
        <f t="shared" si="2"/>
        <v>13.045</v>
      </c>
      <c r="F14" s="17">
        <f t="shared" si="2"/>
        <v>108.5</v>
      </c>
      <c r="G14" s="17">
        <f t="shared" si="2"/>
        <v>0.044000000000000004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11.1</v>
      </c>
      <c r="L14" s="17">
        <f t="shared" si="2"/>
        <v>14.15</v>
      </c>
      <c r="M14" s="17">
        <f t="shared" si="2"/>
        <v>35.35</v>
      </c>
      <c r="N14" s="17">
        <f t="shared" si="2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10</v>
      </c>
      <c r="B17" s="18"/>
      <c r="C17" s="18">
        <f aca="true" t="shared" si="3" ref="C17:N17">SUM(C5,C10,C14)</f>
        <v>14.046</v>
      </c>
      <c r="D17" s="18">
        <f t="shared" si="3"/>
        <v>17.617</v>
      </c>
      <c r="E17" s="18">
        <f t="shared" si="3"/>
        <v>59.969</v>
      </c>
      <c r="F17" s="18">
        <f t="shared" si="3"/>
        <v>487.774</v>
      </c>
      <c r="G17" s="18">
        <f t="shared" si="3"/>
        <v>0.28300000000000003</v>
      </c>
      <c r="H17" s="18">
        <f t="shared" si="3"/>
        <v>4</v>
      </c>
      <c r="I17" s="18">
        <f t="shared" si="3"/>
        <v>0.135</v>
      </c>
      <c r="J17" s="18">
        <f t="shared" si="3"/>
        <v>3.422</v>
      </c>
      <c r="K17" s="18">
        <f t="shared" si="3"/>
        <v>519.72</v>
      </c>
      <c r="L17" s="18">
        <f t="shared" si="3"/>
        <v>99.73</v>
      </c>
      <c r="M17" s="18">
        <f t="shared" si="3"/>
        <v>494.89</v>
      </c>
      <c r="N17" s="18">
        <f t="shared" si="3"/>
        <v>3.629</v>
      </c>
    </row>
    <row r="18" spans="1:14" s="15" customFormat="1" ht="18.75">
      <c r="A18" s="5" t="s">
        <v>11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5" customFormat="1" ht="47.25">
      <c r="A20" s="17" t="s">
        <v>188</v>
      </c>
      <c r="B20" s="17" t="s">
        <v>189</v>
      </c>
      <c r="C20" s="17">
        <f aca="true" t="shared" si="4" ref="C20:N20">SUM(C21:C26)</f>
        <v>5.275</v>
      </c>
      <c r="D20" s="17">
        <f t="shared" si="4"/>
        <v>6.529999999999999</v>
      </c>
      <c r="E20" s="17">
        <f t="shared" si="4"/>
        <v>8.955</v>
      </c>
      <c r="F20" s="17">
        <f t="shared" si="4"/>
        <v>134.25</v>
      </c>
      <c r="G20" s="17">
        <f t="shared" si="4"/>
        <v>0.10350000000000001</v>
      </c>
      <c r="H20" s="17">
        <f t="shared" si="4"/>
        <v>13.9</v>
      </c>
      <c r="I20" s="17">
        <f t="shared" si="4"/>
        <v>0</v>
      </c>
      <c r="J20" s="17">
        <f t="shared" si="4"/>
        <v>6.025</v>
      </c>
      <c r="K20" s="17">
        <f t="shared" si="4"/>
        <v>19</v>
      </c>
      <c r="L20" s="17">
        <f t="shared" si="4"/>
        <v>25.75</v>
      </c>
      <c r="M20" s="17">
        <f t="shared" si="4"/>
        <v>111.55</v>
      </c>
      <c r="N20" s="17">
        <f t="shared" si="4"/>
        <v>1.545</v>
      </c>
    </row>
    <row r="21" spans="1:14" s="15" customFormat="1" ht="18.75">
      <c r="A21" s="16" t="s">
        <v>198</v>
      </c>
      <c r="B21" s="4">
        <v>5</v>
      </c>
      <c r="C21" s="4">
        <f>подсобка!B44*$B$21/100</f>
        <v>0</v>
      </c>
      <c r="D21" s="4">
        <f>подсобка!C44*$B$21/100</f>
        <v>3.55</v>
      </c>
      <c r="E21" s="4">
        <f>подсобка!D44*$B$21/100</f>
        <v>0</v>
      </c>
      <c r="F21" s="4">
        <f>подсобка!E44*$B$21/100</f>
        <v>35</v>
      </c>
      <c r="G21" s="4">
        <f>подсобка!F44*$B$21/100</f>
        <v>0</v>
      </c>
      <c r="H21" s="4">
        <f>подсобка!G44*$B$21/100</f>
        <v>0</v>
      </c>
      <c r="I21" s="4">
        <f>подсобка!H44*$B$21/100</f>
        <v>0</v>
      </c>
      <c r="J21" s="4">
        <f>подсобка!I44*$B$21/100</f>
        <v>3.35</v>
      </c>
      <c r="K21" s="4">
        <f>подсобка!J44*$B$21/100</f>
        <v>0</v>
      </c>
      <c r="L21" s="4">
        <f>подсобка!K44*$B$21/100</f>
        <v>0</v>
      </c>
      <c r="M21" s="4">
        <f>подсобка!L44*$B$21/100</f>
        <v>0</v>
      </c>
      <c r="N21" s="4">
        <f>подсобка!M44*$B$21/100</f>
        <v>0</v>
      </c>
    </row>
    <row r="22" spans="1:14" s="15" customFormat="1" ht="18.75">
      <c r="A22" s="16" t="s">
        <v>267</v>
      </c>
      <c r="B22" s="4">
        <v>25</v>
      </c>
      <c r="C22" s="4">
        <f>подсобка!B22*$B$22/100</f>
        <v>0.775</v>
      </c>
      <c r="D22" s="4">
        <f>подсобка!C22*$B$22/100</f>
        <v>0.05</v>
      </c>
      <c r="E22" s="4">
        <f>подсобка!D22*$B$22/100</f>
        <v>1.775</v>
      </c>
      <c r="F22" s="4">
        <f>подсобка!E22*$B$22/100</f>
        <v>10.25</v>
      </c>
      <c r="G22" s="4">
        <f>подсобка!F22*$B$22/100</f>
        <v>0.0275</v>
      </c>
      <c r="H22" s="4">
        <f>подсобка!G22*$B$22/100</f>
        <v>2.5</v>
      </c>
      <c r="I22" s="4">
        <f>подсобка!H22*$B$22/100</f>
        <v>0</v>
      </c>
      <c r="J22" s="4">
        <f>подсобка!I22*$B$22/100</f>
        <v>2.275</v>
      </c>
      <c r="K22" s="4">
        <f>подсобка!J22*$B$22/100</f>
        <v>4</v>
      </c>
      <c r="L22" s="4">
        <f>подсобка!K22*$B$22/100</f>
        <v>5.25</v>
      </c>
      <c r="M22" s="4">
        <f>подсобка!L22*$B$22/100</f>
        <v>13.25</v>
      </c>
      <c r="N22" s="4">
        <f>подсобка!M22*$B$22/100</f>
        <v>0.175</v>
      </c>
    </row>
    <row r="23" spans="1:14" s="15" customFormat="1" ht="18.75">
      <c r="A23" s="16" t="s">
        <v>206</v>
      </c>
      <c r="B23" s="4">
        <v>50</v>
      </c>
      <c r="C23" s="4">
        <f>подсобка!B32*$B$23/100</f>
        <v>0.75</v>
      </c>
      <c r="D23" s="4">
        <f>подсобка!C32*$B$23/100</f>
        <v>0.05</v>
      </c>
      <c r="E23" s="4">
        <f>подсобка!D32*$B$23/100</f>
        <v>5.5</v>
      </c>
      <c r="F23" s="4">
        <f>подсобка!E32*$B$23/100</f>
        <v>25</v>
      </c>
      <c r="G23" s="4">
        <f>подсобка!F32*$B$23/100</f>
        <v>0.05</v>
      </c>
      <c r="H23" s="4">
        <f>подсобка!G32*$B$23/100</f>
        <v>10</v>
      </c>
      <c r="I23" s="4">
        <f>подсобка!H32*$B$23/100</f>
        <v>0</v>
      </c>
      <c r="J23" s="4">
        <f>подсобка!I32*$B$23/100</f>
        <v>0.2</v>
      </c>
      <c r="K23" s="4">
        <f>подсобка!J32*$B$23/100</f>
        <v>5</v>
      </c>
      <c r="L23" s="4">
        <f>подсобка!K32*$B$23/100</f>
        <v>11.5</v>
      </c>
      <c r="M23" s="4">
        <f>подсобка!L32*$B$23/100</f>
        <v>29</v>
      </c>
      <c r="N23" s="4">
        <f>подсобка!M32*$B$23/100</f>
        <v>0.45</v>
      </c>
    </row>
    <row r="24" spans="1:14" s="15" customFormat="1" ht="18.75">
      <c r="A24" s="16" t="s">
        <v>207</v>
      </c>
      <c r="B24" s="4">
        <v>10</v>
      </c>
      <c r="C24" s="4">
        <f>подсобка!B41*$B$24/100</f>
        <v>0.17</v>
      </c>
      <c r="D24" s="4">
        <f>подсобка!C41*$B$24/100</f>
        <v>0</v>
      </c>
      <c r="E24" s="4">
        <f>подсобка!D41*$B$24/100</f>
        <v>0.95</v>
      </c>
      <c r="F24" s="4">
        <f>подсобка!E41*$B$24/100</f>
        <v>4.3</v>
      </c>
      <c r="G24" s="4">
        <f>подсобка!F41*$B$24/100</f>
        <v>0.005</v>
      </c>
      <c r="H24" s="4">
        <f>подсобка!G41*$B$24/100</f>
        <v>1</v>
      </c>
      <c r="I24" s="4">
        <f>подсобка!H41*$B$24/100</f>
        <v>0</v>
      </c>
      <c r="J24" s="4">
        <f>подсобка!I41*$B$24/100</f>
        <v>0.04</v>
      </c>
      <c r="K24" s="4">
        <f>подсобка!J41*$B$24/100</f>
        <v>3.1</v>
      </c>
      <c r="L24" s="4">
        <f>подсобка!K41*$B$24/100</f>
        <v>1.4</v>
      </c>
      <c r="M24" s="4">
        <f>подсобка!L41*$B$24/100</f>
        <v>5.8</v>
      </c>
      <c r="N24" s="4">
        <f>подсобка!M41*$B$24/100</f>
        <v>0.08</v>
      </c>
    </row>
    <row r="25" spans="1:14" s="15" customFormat="1" ht="18.75">
      <c r="A25" s="16" t="s">
        <v>208</v>
      </c>
      <c r="B25" s="4">
        <v>10</v>
      </c>
      <c r="C25" s="4">
        <f>подсобка!B52*$B$25/100</f>
        <v>0.13</v>
      </c>
      <c r="D25" s="4">
        <f>подсобка!C52*$B$25/100</f>
        <v>0.03</v>
      </c>
      <c r="E25" s="4">
        <f>подсобка!D52*$B$25/100</f>
        <v>0.73</v>
      </c>
      <c r="F25" s="4">
        <f>подсобка!E52*$B$25/100</f>
        <v>3.6</v>
      </c>
      <c r="G25" s="4">
        <f>подсобка!F52*$B$25/100</f>
        <v>0.003</v>
      </c>
      <c r="H25" s="4">
        <f>подсобка!G52*$B$25/100</f>
        <v>0.4</v>
      </c>
      <c r="I25" s="4">
        <f>подсобка!H52*$B$25/100</f>
        <v>0</v>
      </c>
      <c r="J25" s="4">
        <f>подсобка!I52*$B$25/100</f>
        <v>0.04</v>
      </c>
      <c r="K25" s="4">
        <f>подсобка!J52*$B$25/100</f>
        <v>4.2</v>
      </c>
      <c r="L25" s="4">
        <f>подсобка!K52*$B$25/100</f>
        <v>1.3</v>
      </c>
      <c r="M25" s="4">
        <f>подсобка!L52*$B$25/100</f>
        <v>4.1</v>
      </c>
      <c r="N25" s="4">
        <f>подсобка!M52*$B$25/100</f>
        <v>0.06</v>
      </c>
    </row>
    <row r="26" spans="1:14" s="15" customFormat="1" ht="18.75">
      <c r="A26" s="16" t="s">
        <v>251</v>
      </c>
      <c r="B26" s="4">
        <v>30</v>
      </c>
      <c r="C26" s="4">
        <f>подсобка!B17*$B$26/100</f>
        <v>3.45</v>
      </c>
      <c r="D26" s="4">
        <f>подсобка!C17*$B$26/100</f>
        <v>2.85</v>
      </c>
      <c r="E26" s="4">
        <f>подсобка!D17*$B$26/100</f>
        <v>0</v>
      </c>
      <c r="F26" s="4">
        <f>подсобка!E17*$B$26/100</f>
        <v>56.1</v>
      </c>
      <c r="G26" s="4">
        <f>подсобка!F17*$B$26/100</f>
        <v>0.018</v>
      </c>
      <c r="H26" s="4">
        <f>подсобка!G17*$B$26/100</f>
        <v>0</v>
      </c>
      <c r="I26" s="4">
        <f>подсобка!H17*$B$26/100</f>
        <v>0</v>
      </c>
      <c r="J26" s="4">
        <f>подсобка!I17*$B$26/100</f>
        <v>0.12</v>
      </c>
      <c r="K26" s="4">
        <f>подсобка!J17*$B$26/100</f>
        <v>2.7</v>
      </c>
      <c r="L26" s="4">
        <f>подсобка!K17*$B$26/100</f>
        <v>6.3</v>
      </c>
      <c r="M26" s="4">
        <f>подсобка!L17*$B$26/100</f>
        <v>59.4</v>
      </c>
      <c r="N26" s="4">
        <f>подсобка!M17*$B$26/100</f>
        <v>0.78</v>
      </c>
    </row>
    <row r="27" spans="1:14" s="15" customFormat="1" ht="31.5">
      <c r="A27" s="17" t="s">
        <v>325</v>
      </c>
      <c r="B27" s="17">
        <v>250</v>
      </c>
      <c r="C27" s="17">
        <f aca="true" t="shared" si="5" ref="C27:N27">SUM(C28:C38)</f>
        <v>12.092</v>
      </c>
      <c r="D27" s="17">
        <f t="shared" si="5"/>
        <v>12.718</v>
      </c>
      <c r="E27" s="17">
        <f t="shared" si="5"/>
        <v>17.935999999999996</v>
      </c>
      <c r="F27" s="17">
        <f t="shared" si="5"/>
        <v>293.82</v>
      </c>
      <c r="G27" s="17">
        <f t="shared" si="5"/>
        <v>0.1428</v>
      </c>
      <c r="H27" s="17">
        <f t="shared" si="5"/>
        <v>62.27</v>
      </c>
      <c r="I27" s="17">
        <f t="shared" si="5"/>
        <v>0.046</v>
      </c>
      <c r="J27" s="17">
        <f t="shared" si="5"/>
        <v>3.44</v>
      </c>
      <c r="K27" s="17">
        <f t="shared" si="5"/>
        <v>85.17999999999999</v>
      </c>
      <c r="L27" s="17">
        <f t="shared" si="5"/>
        <v>42.629999999999995</v>
      </c>
      <c r="M27" s="17">
        <f t="shared" si="5"/>
        <v>216.21000000000004</v>
      </c>
      <c r="N27" s="17">
        <f t="shared" si="5"/>
        <v>3.612</v>
      </c>
    </row>
    <row r="28" spans="1:14" s="15" customFormat="1" ht="18.75">
      <c r="A28" s="16" t="s">
        <v>253</v>
      </c>
      <c r="B28" s="4">
        <v>70</v>
      </c>
      <c r="C28" s="4">
        <f>подсобка!B17*$B$28/100</f>
        <v>8.05</v>
      </c>
      <c r="D28" s="4">
        <f>подсобка!C17*$B$28/100</f>
        <v>6.65</v>
      </c>
      <c r="E28" s="4">
        <f>подсобка!D17*$B$28/100</f>
        <v>0</v>
      </c>
      <c r="F28" s="4">
        <f>подсобка!E17*$B$28/100</f>
        <v>130.9</v>
      </c>
      <c r="G28" s="4">
        <f>подсобка!F17*$B$28/100</f>
        <v>0.042</v>
      </c>
      <c r="H28" s="4">
        <f>подсобка!G17*$B$28/100</f>
        <v>0</v>
      </c>
      <c r="I28" s="4">
        <f>подсобка!H17*$B$28/100</f>
        <v>0</v>
      </c>
      <c r="J28" s="4">
        <f>подсобка!I17*$B$28/100</f>
        <v>0.28</v>
      </c>
      <c r="K28" s="4">
        <f>подсобка!J17*$B$28/100</f>
        <v>6.3</v>
      </c>
      <c r="L28" s="4">
        <f>подсобка!K17*$B$28/100</f>
        <v>14.7</v>
      </c>
      <c r="M28" s="4">
        <f>подсобка!L17*$B$28/100</f>
        <v>138.6</v>
      </c>
      <c r="N28" s="4">
        <f>подсобка!M17*$B$28/100</f>
        <v>1.82</v>
      </c>
    </row>
    <row r="29" spans="1:14" s="15" customFormat="1" ht="18.75">
      <c r="A29" s="16" t="s">
        <v>221</v>
      </c>
      <c r="B29" s="4">
        <v>120</v>
      </c>
      <c r="C29" s="4">
        <f>подсобка!B31*$B$29/100</f>
        <v>2.16</v>
      </c>
      <c r="D29" s="4">
        <f>подсобка!C31*$B$29/100</f>
        <v>0</v>
      </c>
      <c r="E29" s="4">
        <f>подсобка!D31*$B$29/100</f>
        <v>6.48</v>
      </c>
      <c r="F29" s="4">
        <f>подсобка!E31*$B$29/100</f>
        <v>57.6</v>
      </c>
      <c r="G29" s="4">
        <f>подсобка!F31*$B$29/100</f>
        <v>0.072</v>
      </c>
      <c r="H29" s="4">
        <f>подсобка!G31*$B$29/100</f>
        <v>60</v>
      </c>
      <c r="I29" s="4">
        <f>подсобка!H31*$B$29/100</f>
        <v>0</v>
      </c>
      <c r="J29" s="4">
        <f>подсобка!I31*$B$29/100</f>
        <v>0.48</v>
      </c>
      <c r="K29" s="4">
        <f>подсобка!J31*$B$29/100</f>
        <v>57.6</v>
      </c>
      <c r="L29" s="4">
        <f>подсобка!K31*$B$29/100</f>
        <v>19.2</v>
      </c>
      <c r="M29" s="4">
        <f>подсобка!L31*$B$29/100</f>
        <v>37.2</v>
      </c>
      <c r="N29" s="4">
        <f>подсобка!M31*$B$29/100</f>
        <v>1.2</v>
      </c>
    </row>
    <row r="30" spans="1:14" s="15" customFormat="1" ht="18.75">
      <c r="A30" s="16" t="s">
        <v>207</v>
      </c>
      <c r="B30" s="4">
        <v>10</v>
      </c>
      <c r="C30" s="4">
        <f>подсобка!B41*$B$30/100</f>
        <v>0.17</v>
      </c>
      <c r="D30" s="4">
        <f>подсобка!C41*$B$30/100</f>
        <v>0</v>
      </c>
      <c r="E30" s="4">
        <f>подсобка!D41*$B$30/100</f>
        <v>0.95</v>
      </c>
      <c r="F30" s="4">
        <f>подсобка!E41*$B$30/100</f>
        <v>4.3</v>
      </c>
      <c r="G30" s="4">
        <f>подсобка!F41*$B$30/100</f>
        <v>0.005</v>
      </c>
      <c r="H30" s="4">
        <f>подсобка!G41*$B$30/100</f>
        <v>1</v>
      </c>
      <c r="I30" s="4">
        <f>подсобка!H41*$B$30/100</f>
        <v>0</v>
      </c>
      <c r="J30" s="4">
        <f>подсобка!I41*$B$30/100</f>
        <v>0.04</v>
      </c>
      <c r="K30" s="4">
        <f>подсобка!J41*$B$30/100</f>
        <v>3.1</v>
      </c>
      <c r="L30" s="4">
        <f>подсобка!K41*$B$30/100</f>
        <v>1.4</v>
      </c>
      <c r="M30" s="4">
        <f>подсобка!L41*$B$30/100</f>
        <v>5.8</v>
      </c>
      <c r="N30" s="4">
        <f>подсобка!M41*$B$30/100</f>
        <v>0.08</v>
      </c>
    </row>
    <row r="31" spans="1:14" s="15" customFormat="1" ht="18.75">
      <c r="A31" s="16" t="s">
        <v>223</v>
      </c>
      <c r="B31" s="4">
        <v>10</v>
      </c>
      <c r="C31" s="4">
        <f>подсобка!B78*$B$31/100</f>
        <v>0.25</v>
      </c>
      <c r="D31" s="4">
        <f>подсобка!C78*$B$31/100</f>
        <v>2</v>
      </c>
      <c r="E31" s="4">
        <f>подсобка!D78*$B$31/100</f>
        <v>0.34</v>
      </c>
      <c r="F31" s="4">
        <f>подсобка!E78*$B$31/100</f>
        <v>20.6</v>
      </c>
      <c r="G31" s="4">
        <f>подсобка!F78*$B$31/100</f>
        <v>0.003</v>
      </c>
      <c r="H31" s="4">
        <f>подсобка!G78*$B$31/100</f>
        <v>0.03</v>
      </c>
      <c r="I31" s="4">
        <f>подсобка!H78*$B$31/100</f>
        <v>0.015</v>
      </c>
      <c r="J31" s="4">
        <f>подсобка!I78*$B$31/100</f>
        <v>0.04</v>
      </c>
      <c r="K31" s="4">
        <f>подсобка!J78*$B$31/100</f>
        <v>8.6</v>
      </c>
      <c r="L31" s="4">
        <f>подсобка!K78*$B$31/100</f>
        <v>0.8</v>
      </c>
      <c r="M31" s="4">
        <f>подсобка!L78*$B$31/100</f>
        <v>6</v>
      </c>
      <c r="N31" s="4">
        <f>подсобка!M78*$B$31/100</f>
        <v>0.02</v>
      </c>
    </row>
    <row r="32" spans="1:14" s="15" customFormat="1" ht="18.75">
      <c r="A32" s="16" t="s">
        <v>193</v>
      </c>
      <c r="B32" s="4">
        <v>6</v>
      </c>
      <c r="C32" s="4">
        <f>подсобка!B107*$B$32/100</f>
        <v>0.42</v>
      </c>
      <c r="D32" s="4">
        <f>подсобка!C107*$B$32/100</f>
        <v>0.606</v>
      </c>
      <c r="E32" s="4">
        <f>подсобка!D107*$B$32/100</f>
        <v>0.041999999999999996</v>
      </c>
      <c r="F32" s="4">
        <f>подсобка!E107*$B$32/100</f>
        <v>9.42</v>
      </c>
      <c r="G32" s="4">
        <f>подсобка!F107*$B$32/100</f>
        <v>0.004200000000000001</v>
      </c>
      <c r="H32" s="4">
        <f>подсобка!G107*$B$32/100</f>
        <v>0</v>
      </c>
      <c r="I32" s="4">
        <f>подсобка!H107*$B$32/100</f>
        <v>0.020999999999999998</v>
      </c>
      <c r="J32" s="4">
        <f>подсобка!I107*$B$32/100</f>
        <v>0.12</v>
      </c>
      <c r="K32" s="4">
        <f>подсобка!J107*$B$32/100</f>
        <v>3.3</v>
      </c>
      <c r="L32" s="4">
        <f>подсобка!K107*$B$32/100</f>
        <v>3.24</v>
      </c>
      <c r="M32" s="4">
        <f>подсобка!L107*$B$32/100</f>
        <v>11.1</v>
      </c>
      <c r="N32" s="4">
        <f>подсобка!M107*$B$32/100</f>
        <v>0.16200000000000003</v>
      </c>
    </row>
    <row r="33" spans="1:14" s="15" customFormat="1" ht="18.75">
      <c r="A33" s="16" t="s">
        <v>197</v>
      </c>
      <c r="B33" s="4">
        <v>3</v>
      </c>
      <c r="C33" s="4">
        <f>подсобка!B54*$B$33/100</f>
        <v>0.171</v>
      </c>
      <c r="D33" s="4">
        <f>подсобка!C54*$B$33/100</f>
        <v>0.027000000000000003</v>
      </c>
      <c r="E33" s="4">
        <f>подсобка!D54*$B$33/100</f>
        <v>1.5389999999999997</v>
      </c>
      <c r="F33" s="4">
        <f>подсобка!E54*$B$33/100</f>
        <v>7.68</v>
      </c>
      <c r="G33" s="4">
        <f>подсобка!F54*$B$33/100</f>
        <v>0.0051</v>
      </c>
      <c r="H33" s="4">
        <f>подсобка!G54*$B$33/100</f>
        <v>0</v>
      </c>
      <c r="I33" s="4">
        <f>подсобка!H54*$B$33/100</f>
        <v>0</v>
      </c>
      <c r="J33" s="4">
        <f>подсобка!I54*$B$33/100</f>
        <v>0.09</v>
      </c>
      <c r="K33" s="4">
        <f>подсобка!J54*$B$33/100</f>
        <v>0.54</v>
      </c>
      <c r="L33" s="4">
        <f>подсобка!K54*$B$33/100</f>
        <v>0.48</v>
      </c>
      <c r="M33" s="4">
        <f>подсобка!L54*$B$33/100</f>
        <v>2.58</v>
      </c>
      <c r="N33" s="4">
        <f>подсобка!M54*$B$33/100</f>
        <v>0.036</v>
      </c>
    </row>
    <row r="34" spans="1:14" s="15" customFormat="1" ht="18.75">
      <c r="A34" s="16" t="s">
        <v>195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222</v>
      </c>
      <c r="B35" s="4">
        <v>4</v>
      </c>
      <c r="C35" s="4">
        <f>подсобка!B92*$B$35/100</f>
        <v>0.14400000000000002</v>
      </c>
      <c r="D35" s="4">
        <f>подсобка!C92*$B$35/100</f>
        <v>0</v>
      </c>
      <c r="E35" s="4">
        <f>подсобка!D92*$B$35/100</f>
        <v>0.47200000000000003</v>
      </c>
      <c r="F35" s="4">
        <f>подсобка!E92*$B$35/100</f>
        <v>2.52</v>
      </c>
      <c r="G35" s="4">
        <f>подсобка!F92*$B$35/100</f>
        <v>0.002</v>
      </c>
      <c r="H35" s="4">
        <f>подсобка!G92*$B$35/100</f>
        <v>1.04</v>
      </c>
      <c r="I35" s="4">
        <f>подсобка!H92*$B$35/100</f>
        <v>0</v>
      </c>
      <c r="J35" s="4">
        <f>подсобка!I92*$B$35/100</f>
        <v>0.016</v>
      </c>
      <c r="K35" s="4">
        <f>подсобка!J92*$B$35/100</f>
        <v>0.8</v>
      </c>
      <c r="L35" s="4">
        <f>подсобка!K92*$B$35/100</f>
        <v>0</v>
      </c>
      <c r="M35" s="4">
        <f>подсобка!L92*$B$35/100</f>
        <v>2.8</v>
      </c>
      <c r="N35" s="4">
        <f>подсобка!M92*$B$35/100</f>
        <v>0.08</v>
      </c>
    </row>
    <row r="36" spans="1:14" s="15" customFormat="1" ht="18.75">
      <c r="A36" s="16" t="s">
        <v>247</v>
      </c>
      <c r="B36" s="4">
        <v>10</v>
      </c>
      <c r="C36" s="4">
        <f>подсобка!B69*$B$36/100</f>
        <v>0.65</v>
      </c>
      <c r="D36" s="4">
        <f>подсобка!C69*$B$36/100</f>
        <v>0.06</v>
      </c>
      <c r="E36" s="4">
        <f>подсобка!D69*$B$36/100</f>
        <v>7.73</v>
      </c>
      <c r="F36" s="4">
        <f>подсобка!E69*$B$36/100</f>
        <v>25</v>
      </c>
      <c r="G36" s="4">
        <f>подсобка!F69*$B$36/100</f>
        <v>0.008</v>
      </c>
      <c r="H36" s="4">
        <f>подсобка!G69*$B$36/100</f>
        <v>0</v>
      </c>
      <c r="I36" s="4">
        <f>подсобка!H69*$B$36/100</f>
        <v>0</v>
      </c>
      <c r="J36" s="4">
        <f>подсобка!I69*$B$36/100</f>
        <v>0.3</v>
      </c>
      <c r="K36" s="4">
        <f>подсобка!J69*$B$36/100</f>
        <v>2.4</v>
      </c>
      <c r="L36" s="4">
        <f>подсобка!K69*$B$36/100</f>
        <v>2.1</v>
      </c>
      <c r="M36" s="4">
        <f>подсобка!L69*$B$36/100</f>
        <v>9.7</v>
      </c>
      <c r="N36" s="4">
        <f>подсобка!M69*$B$36/100</f>
        <v>0.18</v>
      </c>
    </row>
    <row r="37" spans="1:14" s="15" customFormat="1" ht="18.75">
      <c r="A37" s="16" t="s">
        <v>198</v>
      </c>
      <c r="B37" s="4" t="s">
        <v>238</v>
      </c>
      <c r="C37" s="4">
        <f>подсобка!B44*$B$37/100</f>
        <v>0</v>
      </c>
      <c r="D37" s="4">
        <f>подсобка!C44*$B$37/100</f>
        <v>2.13</v>
      </c>
      <c r="E37" s="4">
        <f>подсобка!D44*$B$37/100</f>
        <v>0</v>
      </c>
      <c r="F37" s="4">
        <f>подсобка!E44*$B$37/100</f>
        <v>21</v>
      </c>
      <c r="G37" s="4">
        <f>подсобка!F44*$B$37/100</f>
        <v>0</v>
      </c>
      <c r="H37" s="4">
        <f>подсобка!G44*$B$37/100</f>
        <v>0</v>
      </c>
      <c r="I37" s="4">
        <f>подсобка!H44*$B$37/100</f>
        <v>0</v>
      </c>
      <c r="J37" s="4">
        <f>подсобка!I44*$B$37/100</f>
        <v>2.01</v>
      </c>
      <c r="K37" s="4">
        <f>подсобка!J44*$B$37/100</f>
        <v>0</v>
      </c>
      <c r="L37" s="4">
        <f>подсобка!K44*$B$37/100</f>
        <v>0</v>
      </c>
      <c r="M37" s="4">
        <f>подсобка!L44*$B$37/100</f>
        <v>0</v>
      </c>
      <c r="N37" s="4">
        <f>подсобка!M44*$B$37/100</f>
        <v>0</v>
      </c>
    </row>
    <row r="38" spans="1:14" s="15" customFormat="1" ht="18.75">
      <c r="A38" s="16" t="s">
        <v>208</v>
      </c>
      <c r="B38" s="4">
        <v>5</v>
      </c>
      <c r="C38" s="4">
        <f>подсобка!B52*$B$38/100</f>
        <v>0.065</v>
      </c>
      <c r="D38" s="4">
        <f>подсобка!C52*$B$38/100</f>
        <v>0.015</v>
      </c>
      <c r="E38" s="4">
        <f>подсобка!D52*$B$38/100</f>
        <v>0.365</v>
      </c>
      <c r="F38" s="4">
        <f>подсобка!E52*$B$38/100</f>
        <v>1.8</v>
      </c>
      <c r="G38" s="4">
        <f>подсобка!F52*$B$38/100</f>
        <v>0.0015</v>
      </c>
      <c r="H38" s="4">
        <f>подсобка!G52*$B$38/100</f>
        <v>0.2</v>
      </c>
      <c r="I38" s="4">
        <f>подсобка!H52*$B$38/100</f>
        <v>0</v>
      </c>
      <c r="J38" s="4">
        <f>подсобка!I52*$B$38/100</f>
        <v>0.02</v>
      </c>
      <c r="K38" s="4">
        <f>подсобка!J52*$B$38/100</f>
        <v>2.1</v>
      </c>
      <c r="L38" s="4">
        <f>подсобка!K52*$B$38/100</f>
        <v>0.65</v>
      </c>
      <c r="M38" s="4">
        <f>подсобка!L52*$B$38/100</f>
        <v>2.05</v>
      </c>
      <c r="N38" s="4">
        <f>подсобка!M52*$B$38/100</f>
        <v>0.03</v>
      </c>
    </row>
    <row r="39" spans="1:14" ht="15.75">
      <c r="A39" s="17" t="s">
        <v>148</v>
      </c>
      <c r="B39" s="17">
        <v>20</v>
      </c>
      <c r="C39" s="17">
        <f aca="true" t="shared" si="6" ref="C39:N39">SUM(C40:C44)</f>
        <v>0.34800000000000003</v>
      </c>
      <c r="D39" s="17">
        <f t="shared" si="6"/>
        <v>1.263</v>
      </c>
      <c r="E39" s="17">
        <f t="shared" si="6"/>
        <v>2.12</v>
      </c>
      <c r="F39" s="17">
        <f t="shared" si="6"/>
        <v>23.330000000000002</v>
      </c>
      <c r="G39" s="17">
        <f t="shared" si="6"/>
        <v>0.008400000000000001</v>
      </c>
      <c r="H39" s="17">
        <f t="shared" si="6"/>
        <v>1.22</v>
      </c>
      <c r="I39" s="17">
        <f t="shared" si="6"/>
        <v>0.01</v>
      </c>
      <c r="J39" s="17">
        <f t="shared" si="6"/>
        <v>0.152</v>
      </c>
      <c r="K39" s="17">
        <f t="shared" si="6"/>
        <v>4.85</v>
      </c>
      <c r="L39" s="17">
        <f t="shared" si="6"/>
        <v>1.73</v>
      </c>
      <c r="M39" s="17">
        <f t="shared" si="6"/>
        <v>8.45</v>
      </c>
      <c r="N39" s="17">
        <f t="shared" si="6"/>
        <v>0.138</v>
      </c>
    </row>
    <row r="40" spans="1:14" s="15" customFormat="1" ht="18.75">
      <c r="A40" s="16" t="s">
        <v>195</v>
      </c>
      <c r="B40" s="4">
        <v>2</v>
      </c>
      <c r="C40" s="4">
        <f>подсобка!B45*$B$40/100</f>
        <v>0.012</v>
      </c>
      <c r="D40" s="4">
        <f>подсобка!C45*$B$40/100</f>
        <v>1.23</v>
      </c>
      <c r="E40" s="4">
        <f>подсобка!D45*$B$40/100</f>
        <v>0.018000000000000002</v>
      </c>
      <c r="F40" s="4">
        <f>подсобка!E45*$B$40/100</f>
        <v>13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</v>
      </c>
      <c r="J40" s="4">
        <f>подсобка!I45*$B$40/100</f>
        <v>0.044000000000000004</v>
      </c>
      <c r="K40" s="4">
        <f>подсобка!J45*$B$40/100</f>
        <v>0.44</v>
      </c>
      <c r="L40" s="4">
        <f>подсобка!K45*$B$40/100</f>
        <v>0.06</v>
      </c>
      <c r="M40" s="4">
        <f>подсобка!L45*$B$40/100</f>
        <v>0.38</v>
      </c>
      <c r="N40" s="4">
        <f>подсобка!M45*$B$40/100</f>
        <v>0.004</v>
      </c>
    </row>
    <row r="41" spans="1:14" s="15" customFormat="1" ht="18.75">
      <c r="A41" s="16" t="s">
        <v>197</v>
      </c>
      <c r="B41" s="4">
        <v>2</v>
      </c>
      <c r="C41" s="4">
        <f>подсобка!B54*$B$41/100</f>
        <v>0.114</v>
      </c>
      <c r="D41" s="4">
        <f>подсобка!C54*$B$41/100</f>
        <v>0.018000000000000002</v>
      </c>
      <c r="E41" s="4">
        <f>подсобка!D54*$B$41/100</f>
        <v>1.026</v>
      </c>
      <c r="F41" s="4">
        <f>подсобка!E54*$B$41/100</f>
        <v>5.12</v>
      </c>
      <c r="G41" s="4">
        <f>подсобка!F54*$B$41/100</f>
        <v>0.0034000000000000002</v>
      </c>
      <c r="H41" s="4">
        <f>подсобка!G54*$B$41/100</f>
        <v>0</v>
      </c>
      <c r="I41" s="4">
        <f>подсобка!H54*$B$41/100</f>
        <v>0</v>
      </c>
      <c r="J41" s="4">
        <f>подсобка!I54*$B$41/100</f>
        <v>0.06</v>
      </c>
      <c r="K41" s="4">
        <f>подсобка!J54*$B$41/100</f>
        <v>0.36</v>
      </c>
      <c r="L41" s="4">
        <f>подсобка!K54*$B$41/100</f>
        <v>0.32</v>
      </c>
      <c r="M41" s="4">
        <f>подсобка!L54*$B$41/100</f>
        <v>1.72</v>
      </c>
      <c r="N41" s="4">
        <f>подсобка!M54*$B$41/100</f>
        <v>0.024</v>
      </c>
    </row>
    <row r="42" spans="1:14" s="15" customFormat="1" ht="18.75">
      <c r="A42" s="16" t="s">
        <v>207</v>
      </c>
      <c r="B42" s="4">
        <v>5</v>
      </c>
      <c r="C42" s="4">
        <f>подсобка!B41*$B$42/100</f>
        <v>0.085</v>
      </c>
      <c r="D42" s="4">
        <f>подсобка!C41*$B$42/100</f>
        <v>0</v>
      </c>
      <c r="E42" s="4">
        <f>подсобка!D41*$B$42/100</f>
        <v>0.475</v>
      </c>
      <c r="F42" s="4">
        <f>подсобка!E41*$B$42/100</f>
        <v>2.15</v>
      </c>
      <c r="G42" s="4">
        <f>подсобка!F41*$B$42/100</f>
        <v>0.0025</v>
      </c>
      <c r="H42" s="4">
        <f>подсобка!G41*$B$42/100</f>
        <v>0.5</v>
      </c>
      <c r="I42" s="4">
        <f>подсобка!H41*$B$42/100</f>
        <v>0</v>
      </c>
      <c r="J42" s="4">
        <f>подсобка!I41*$B$42/100</f>
        <v>0.02</v>
      </c>
      <c r="K42" s="4">
        <f>подсобка!J41*$B$42/100</f>
        <v>1.55</v>
      </c>
      <c r="L42" s="4">
        <f>подсобка!K41*$B$42/100</f>
        <v>0.7</v>
      </c>
      <c r="M42" s="4">
        <f>подсобка!L41*$B$42/100</f>
        <v>2.9</v>
      </c>
      <c r="N42" s="4">
        <f>подсобка!M41*$B$42/100</f>
        <v>0.04</v>
      </c>
    </row>
    <row r="43" spans="1:14" s="15" customFormat="1" ht="18.75">
      <c r="A43" s="16" t="s">
        <v>222</v>
      </c>
      <c r="B43" s="4">
        <v>2</v>
      </c>
      <c r="C43" s="4">
        <f>подсобка!B92*$B$43/100</f>
        <v>0.07200000000000001</v>
      </c>
      <c r="D43" s="4">
        <f>подсобка!C92*$B$43/100</f>
        <v>0</v>
      </c>
      <c r="E43" s="4">
        <f>подсобка!D92*$B$43/100</f>
        <v>0.23600000000000002</v>
      </c>
      <c r="F43" s="4">
        <f>подсобка!E92*$B$43/100</f>
        <v>1.26</v>
      </c>
      <c r="G43" s="4">
        <f>подсобка!F92*$B$43/100</f>
        <v>0.001</v>
      </c>
      <c r="H43" s="4">
        <f>подсобка!G92*$B$43/100</f>
        <v>0.52</v>
      </c>
      <c r="I43" s="4">
        <f>подсобка!H92*$B$43/100</f>
        <v>0</v>
      </c>
      <c r="J43" s="4">
        <f>подсобка!I92*$B$43/100</f>
        <v>0.008</v>
      </c>
      <c r="K43" s="4">
        <f>подсобка!J92*$B$43/100</f>
        <v>0.4</v>
      </c>
      <c r="L43" s="4">
        <f>подсобка!K92*$B$43/100</f>
        <v>0</v>
      </c>
      <c r="M43" s="4">
        <f>подсобка!L92*$B$43/100</f>
        <v>1.4</v>
      </c>
      <c r="N43" s="4">
        <f>подсобка!M92*$B$43/100</f>
        <v>0.04</v>
      </c>
    </row>
    <row r="44" spans="1:14" s="15" customFormat="1" ht="18.75">
      <c r="A44" s="16" t="s">
        <v>208</v>
      </c>
      <c r="B44" s="4">
        <v>5</v>
      </c>
      <c r="C44" s="4">
        <f>подсобка!B52*$B$44/100</f>
        <v>0.065</v>
      </c>
      <c r="D44" s="4">
        <f>подсобка!C52*$B$44/100</f>
        <v>0.015</v>
      </c>
      <c r="E44" s="4">
        <f>подсобка!D52*$B$44/100</f>
        <v>0.365</v>
      </c>
      <c r="F44" s="4">
        <f>подсобка!E52*$B$44/100</f>
        <v>1.8</v>
      </c>
      <c r="G44" s="4">
        <f>подсобка!F52*$B$44/100</f>
        <v>0.0015</v>
      </c>
      <c r="H44" s="4">
        <f>подсобка!G52*$B$44/100</f>
        <v>0.2</v>
      </c>
      <c r="I44" s="4">
        <f>подсобка!H52*$B$44/100</f>
        <v>0</v>
      </c>
      <c r="J44" s="4">
        <f>подсобка!I52*$B$44/100</f>
        <v>0.02</v>
      </c>
      <c r="K44" s="4">
        <f>подсобка!J52*$B$44/100</f>
        <v>2.1</v>
      </c>
      <c r="L44" s="4">
        <f>подсобка!K52*$B$44/100</f>
        <v>0.65</v>
      </c>
      <c r="M44" s="4">
        <f>подсобка!L52*$B$44/100</f>
        <v>2.05</v>
      </c>
      <c r="N44" s="4">
        <f>подсобка!M52*$B$44/100</f>
        <v>0.03</v>
      </c>
    </row>
    <row r="45" spans="1:14" ht="31.5">
      <c r="A45" s="17" t="s">
        <v>15</v>
      </c>
      <c r="B45" s="17" t="s">
        <v>16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10.575999999999999</v>
      </c>
      <c r="F45" s="17">
        <f t="shared" si="7"/>
        <v>39.36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1.52</v>
      </c>
      <c r="L45" s="17">
        <f t="shared" si="7"/>
        <v>0.97</v>
      </c>
      <c r="M45" s="17">
        <f t="shared" si="7"/>
        <v>1.98</v>
      </c>
      <c r="N45" s="17">
        <f t="shared" si="7"/>
        <v>0.069</v>
      </c>
    </row>
    <row r="46" spans="1:14" ht="15.75">
      <c r="A46" s="16" t="s">
        <v>211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204</v>
      </c>
      <c r="B47" s="4">
        <v>13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9.126</v>
      </c>
      <c r="F47" s="4">
        <f>подсобка!E73*$B$47/100</f>
        <v>33.8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0.26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0.039</v>
      </c>
    </row>
    <row r="48" spans="1:14" ht="15.75">
      <c r="A48" s="17" t="s">
        <v>17</v>
      </c>
      <c r="B48" s="17">
        <v>30</v>
      </c>
      <c r="C48" s="17">
        <f>подсобка!B97*$B$48/100</f>
        <v>1.35</v>
      </c>
      <c r="D48" s="17">
        <f>подсобка!C97*$B$48/100</f>
        <v>0.18</v>
      </c>
      <c r="E48" s="17">
        <f>подсобка!D97*$B$48/100</f>
        <v>13.65</v>
      </c>
      <c r="F48" s="17">
        <f>подсобка!E97*$B$48/100</f>
        <v>54</v>
      </c>
      <c r="G48" s="17">
        <f>подсобка!F97*$B$48/100</f>
        <v>0.033</v>
      </c>
      <c r="H48" s="17">
        <f>подсобка!G97*$B$48/100</f>
        <v>0</v>
      </c>
      <c r="I48" s="17">
        <f>подсобка!H97*$B$48/100</f>
        <v>0</v>
      </c>
      <c r="J48" s="17">
        <f>подсобка!I97*$B$48/100</f>
        <v>0.9</v>
      </c>
      <c r="K48" s="17">
        <f>подсобка!J97*$B$48/100</f>
        <v>6</v>
      </c>
      <c r="L48" s="17">
        <f>подсобка!K97*$B$48/100</f>
        <v>4.2</v>
      </c>
      <c r="M48" s="17">
        <f>подсобка!L97*$B$48/100</f>
        <v>19.5</v>
      </c>
      <c r="N48" s="17">
        <f>подсобка!M97*$B$48/100</f>
        <v>0.27</v>
      </c>
    </row>
    <row r="49" spans="1:14" ht="15.75">
      <c r="A49" s="17" t="s">
        <v>18</v>
      </c>
      <c r="B49" s="17">
        <v>60</v>
      </c>
      <c r="C49" s="17">
        <f>подсобка!B98*$B$49/100</f>
        <v>1.5</v>
      </c>
      <c r="D49" s="17">
        <f>подсобка!C98*$B$49/100</f>
        <v>0.42</v>
      </c>
      <c r="E49" s="17">
        <f>подсобка!D98*$B$49/100</f>
        <v>15.84</v>
      </c>
      <c r="F49" s="17">
        <f>подсобка!E98*$B$49/100</f>
        <v>90</v>
      </c>
      <c r="G49" s="17">
        <f>подсобка!F98*$B$49/100</f>
        <v>0.048</v>
      </c>
      <c r="H49" s="17">
        <f>подсобка!G98*$B$49/100</f>
        <v>0</v>
      </c>
      <c r="I49" s="17">
        <f>подсобка!H98*$B$49/100</f>
        <v>0</v>
      </c>
      <c r="J49" s="17">
        <f>подсобка!I98*$B$49/100</f>
        <v>1.8</v>
      </c>
      <c r="K49" s="17">
        <f>подсобка!J98*$B$49/100</f>
        <v>12.6</v>
      </c>
      <c r="L49" s="17">
        <f>подсобка!K98*$B$49/100</f>
        <v>11.4</v>
      </c>
      <c r="M49" s="17">
        <f>подсобка!L98*$B$49/100</f>
        <v>52.2</v>
      </c>
      <c r="N49" s="17">
        <f>подсобка!M98*$B$49/100</f>
        <v>1.2</v>
      </c>
    </row>
    <row r="50" spans="1:14" ht="15.75">
      <c r="A50" s="18" t="s">
        <v>10</v>
      </c>
      <c r="B50" s="18"/>
      <c r="C50" s="18">
        <f>SUM(C20,C27,C39,C45,C48:C49)</f>
        <v>20.595000000000002</v>
      </c>
      <c r="D50" s="18">
        <f aca="true" t="shared" si="8" ref="D50:N50">SUM(D20,D27,D39,D45,D48:D49)</f>
        <v>21.110999999999997</v>
      </c>
      <c r="E50" s="18">
        <f t="shared" si="8"/>
        <v>69.077</v>
      </c>
      <c r="F50" s="18">
        <f t="shared" si="8"/>
        <v>634.76</v>
      </c>
      <c r="G50" s="18">
        <f t="shared" si="8"/>
        <v>0.336</v>
      </c>
      <c r="H50" s="18">
        <f t="shared" si="8"/>
        <v>77.41</v>
      </c>
      <c r="I50" s="18">
        <f t="shared" si="8"/>
        <v>0.066</v>
      </c>
      <c r="J50" s="18">
        <f t="shared" si="8"/>
        <v>12.317</v>
      </c>
      <c r="K50" s="18">
        <f t="shared" si="8"/>
        <v>129.14999999999998</v>
      </c>
      <c r="L50" s="18">
        <f t="shared" si="8"/>
        <v>86.68</v>
      </c>
      <c r="M50" s="18">
        <f t="shared" si="8"/>
        <v>409.89000000000004</v>
      </c>
      <c r="N50" s="18">
        <f t="shared" si="8"/>
        <v>6.8340000000000005</v>
      </c>
    </row>
    <row r="51" spans="1:14" ht="18.75">
      <c r="A51" s="2" t="s">
        <v>19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>
      <c r="A52" s="17" t="s">
        <v>191</v>
      </c>
      <c r="B52" s="17" t="s">
        <v>192</v>
      </c>
      <c r="C52" s="17">
        <f>SUM(C53:C59)</f>
        <v>5.468</v>
      </c>
      <c r="D52" s="17">
        <f aca="true" t="shared" si="9" ref="D52:N52">SUM(D53:D59)</f>
        <v>7.933</v>
      </c>
      <c r="E52" s="17">
        <f t="shared" si="9"/>
        <v>20.109</v>
      </c>
      <c r="F52" s="17">
        <f t="shared" si="9"/>
        <v>205.26000000000002</v>
      </c>
      <c r="G52" s="17">
        <f t="shared" si="9"/>
        <v>0.058600000000000006</v>
      </c>
      <c r="H52" s="17">
        <f t="shared" si="9"/>
        <v>0.54</v>
      </c>
      <c r="I52" s="17">
        <f t="shared" si="9"/>
        <v>0.07</v>
      </c>
      <c r="J52" s="17">
        <f t="shared" si="9"/>
        <v>2.356</v>
      </c>
      <c r="K52" s="17">
        <f t="shared" si="9"/>
        <v>127.52</v>
      </c>
      <c r="L52" s="17">
        <f t="shared" si="9"/>
        <v>22.61</v>
      </c>
      <c r="M52" s="17">
        <f t="shared" si="9"/>
        <v>119.47</v>
      </c>
      <c r="N52" s="17">
        <f t="shared" si="9"/>
        <v>0.916</v>
      </c>
    </row>
    <row r="53" spans="1:14" ht="15.75">
      <c r="A53" s="16" t="s">
        <v>220</v>
      </c>
      <c r="B53" s="4">
        <v>10</v>
      </c>
      <c r="C53" s="4">
        <f>подсобка!B82*$B$53/100</f>
        <v>2.35</v>
      </c>
      <c r="D53" s="4">
        <f>подсобка!C82*$B$53/100</f>
        <v>2.03</v>
      </c>
      <c r="E53" s="4">
        <f>подсобка!D82*$B$53/100</f>
        <v>0</v>
      </c>
      <c r="F53" s="4">
        <f>подсобка!E82*$B$53/100</f>
        <v>38</v>
      </c>
      <c r="G53" s="4">
        <f>подсобка!F82*$B$53/100</f>
        <v>0.003</v>
      </c>
      <c r="H53" s="4">
        <f>подсобка!G82*$B$53/100</f>
        <v>0.24</v>
      </c>
      <c r="I53" s="4">
        <f>подсобка!H82*$B$53/100</f>
        <v>0.021</v>
      </c>
      <c r="J53" s="4">
        <f>подсобка!I82*$B$53/100</f>
        <v>0.03</v>
      </c>
      <c r="K53" s="4">
        <f>подсобка!J82*$B$53/100</f>
        <v>76</v>
      </c>
      <c r="L53" s="4">
        <f>подсобка!K82*$B$53/100</f>
        <v>0</v>
      </c>
      <c r="M53" s="4">
        <f>подсобка!L82*$B$53/100</f>
        <v>42.4</v>
      </c>
      <c r="N53" s="4">
        <f>подсобка!M82*$B$53/100</f>
        <v>0</v>
      </c>
    </row>
    <row r="54" spans="1:14" ht="15.75">
      <c r="A54" s="16" t="s">
        <v>193</v>
      </c>
      <c r="B54" s="4">
        <v>8</v>
      </c>
      <c r="C54" s="4">
        <f>подсобка!B107*$B$54/100</f>
        <v>0.56</v>
      </c>
      <c r="D54" s="4">
        <f>подсобка!C107*$B$54/100</f>
        <v>0.8079999999999999</v>
      </c>
      <c r="E54" s="4">
        <f>подсобка!D107*$B$54/100</f>
        <v>0.055999999999999994</v>
      </c>
      <c r="F54" s="4">
        <f>подсобка!E107*$B$54/100</f>
        <v>12.56</v>
      </c>
      <c r="G54" s="4">
        <f>подсобка!F107*$B$54/100</f>
        <v>0.005600000000000001</v>
      </c>
      <c r="H54" s="4">
        <f>подсобка!G107*$B$54/100</f>
        <v>0</v>
      </c>
      <c r="I54" s="4">
        <f>подсобка!H107*$B$54/100</f>
        <v>0.027999999999999997</v>
      </c>
      <c r="J54" s="4">
        <f>подсобка!I107*$B$54/100</f>
        <v>0.16</v>
      </c>
      <c r="K54" s="4">
        <f>подсобка!J107*$B$54/100</f>
        <v>4.4</v>
      </c>
      <c r="L54" s="4">
        <f>подсобка!K107*$B$54/100</f>
        <v>4.32</v>
      </c>
      <c r="M54" s="4">
        <f>подсобка!L107*$B$54/100</f>
        <v>14.8</v>
      </c>
      <c r="N54" s="4">
        <f>подсобка!M107*$B$54/100</f>
        <v>0.21600000000000003</v>
      </c>
    </row>
    <row r="55" spans="1:14" ht="15.75">
      <c r="A55" s="16" t="s">
        <v>21</v>
      </c>
      <c r="B55" s="4">
        <v>30</v>
      </c>
      <c r="C55" s="4">
        <f>подсобка!B48*$B$55/100</f>
        <v>0.66</v>
      </c>
      <c r="D55" s="4">
        <f>подсобка!C48*$B$55/100</f>
        <v>0.72</v>
      </c>
      <c r="E55" s="4">
        <f>подсобка!D48*$B$55/100</f>
        <v>1.41</v>
      </c>
      <c r="F55" s="4">
        <f>подсобка!E48*$B$55/100</f>
        <v>17.4</v>
      </c>
      <c r="G55" s="4">
        <f>подсобка!F48*$B$55/100</f>
        <v>0.006</v>
      </c>
      <c r="H55" s="4">
        <f>подсобка!G48*$B$55/100</f>
        <v>0.3</v>
      </c>
      <c r="I55" s="4">
        <f>подсобка!H48*$B$55/100</f>
        <v>0.006</v>
      </c>
      <c r="J55" s="4">
        <f>подсобка!I48*$B$55/100</f>
        <v>0.09</v>
      </c>
      <c r="K55" s="4">
        <f>подсобка!J48*$B$55/100</f>
        <v>36.3</v>
      </c>
      <c r="L55" s="4">
        <f>подсобка!K48*$B$55/100</f>
        <v>4.2</v>
      </c>
      <c r="M55" s="4">
        <f>подсобка!L48*$B$55/100</f>
        <v>27.3</v>
      </c>
      <c r="N55" s="4">
        <f>подсобка!M48*$B$55/100</f>
        <v>0.03</v>
      </c>
    </row>
    <row r="56" spans="1:14" ht="15.75">
      <c r="A56" s="16" t="s">
        <v>198</v>
      </c>
      <c r="B56" s="4">
        <v>3</v>
      </c>
      <c r="C56" s="4">
        <f>подсобка!B44*$B$56/100</f>
        <v>0</v>
      </c>
      <c r="D56" s="4">
        <f>подсобка!C44*$B$56/100</f>
        <v>2.13</v>
      </c>
      <c r="E56" s="4">
        <f>подсобка!D44*$B$56/100</f>
        <v>0</v>
      </c>
      <c r="F56" s="4">
        <f>подсобка!E44*$B$56/100</f>
        <v>21</v>
      </c>
      <c r="G56" s="4">
        <f>подсобка!F44*$B$56/100</f>
        <v>0</v>
      </c>
      <c r="H56" s="4">
        <f>подсобка!G44*$B$56/100</f>
        <v>0</v>
      </c>
      <c r="I56" s="4">
        <f>подсобка!H44*$B$56/100</f>
        <v>0</v>
      </c>
      <c r="J56" s="4">
        <f>подсобка!I44*$B$56/100</f>
        <v>2.01</v>
      </c>
      <c r="K56" s="4">
        <f>подсобка!J44*$B$56/100</f>
        <v>0</v>
      </c>
      <c r="L56" s="4">
        <f>подсобка!K44*$B$56/100</f>
        <v>0</v>
      </c>
      <c r="M56" s="4">
        <f>подсобка!L44*$B$56/100</f>
        <v>0</v>
      </c>
      <c r="N56" s="4">
        <f>подсобка!M44*$B$56/100</f>
        <v>0</v>
      </c>
    </row>
    <row r="57" spans="1:14" ht="15.75">
      <c r="A57" s="16" t="s">
        <v>200</v>
      </c>
      <c r="B57" s="4">
        <v>3</v>
      </c>
      <c r="C57" s="4">
        <f>подсобка!B45*$B$57/100</f>
        <v>0.018</v>
      </c>
      <c r="D57" s="4">
        <f>подсобка!C45*$B$57/100</f>
        <v>1.845</v>
      </c>
      <c r="E57" s="4">
        <f>подсобка!D45*$B$57/100</f>
        <v>0.027000000000000003</v>
      </c>
      <c r="F57" s="4">
        <f>подсобка!E45*$B$57/100</f>
        <v>19.5</v>
      </c>
      <c r="G57" s="4">
        <f>подсобка!F45*$B$57/100</f>
        <v>0</v>
      </c>
      <c r="H57" s="4">
        <f>подсобка!G45*$B$57/100</f>
        <v>0</v>
      </c>
      <c r="I57" s="4">
        <f>подсобка!H45*$B$57/100</f>
        <v>0.015</v>
      </c>
      <c r="J57" s="4">
        <f>подсобка!I45*$B$57/100</f>
        <v>0.066</v>
      </c>
      <c r="K57" s="4">
        <f>подсобка!J45*$B$57/100</f>
        <v>0.66</v>
      </c>
      <c r="L57" s="4">
        <f>подсобка!K45*$B$57/100</f>
        <v>0.09</v>
      </c>
      <c r="M57" s="4">
        <f>подсобка!L45*$B$57/100</f>
        <v>0.57</v>
      </c>
      <c r="N57" s="4">
        <f>подсобка!M45*$B$57/100</f>
        <v>0.006000000000000001</v>
      </c>
    </row>
    <row r="58" spans="1:14" ht="15.75">
      <c r="A58" s="16" t="s">
        <v>24</v>
      </c>
      <c r="B58" s="4">
        <v>40</v>
      </c>
      <c r="C58" s="4">
        <f>подсобка!B9*$B$58/100</f>
        <v>1.88</v>
      </c>
      <c r="D58" s="4">
        <f>подсобка!C9*$B$58/100</f>
        <v>0.4</v>
      </c>
      <c r="E58" s="4">
        <f>подсобка!D9*$B$58/100</f>
        <v>13</v>
      </c>
      <c r="F58" s="4">
        <f>подсобка!E9*$B$58/100</f>
        <v>76</v>
      </c>
      <c r="G58" s="4">
        <f>подсобка!F9*$B$58/100</f>
        <v>0.044000000000000004</v>
      </c>
      <c r="H58" s="4">
        <f>подсобка!G9*$B$58/100</f>
        <v>0</v>
      </c>
      <c r="I58" s="4">
        <f>подсобка!H9*$B$58/100</f>
        <v>0</v>
      </c>
      <c r="J58" s="4">
        <f>подсобка!I9*$B$58/100</f>
        <v>0</v>
      </c>
      <c r="K58" s="4">
        <f>подсобка!J9*$B$58/100</f>
        <v>10</v>
      </c>
      <c r="L58" s="4">
        <f>подсобка!K9*$B$58/100</f>
        <v>14</v>
      </c>
      <c r="M58" s="4">
        <f>подсобка!L9*$B$58/100</f>
        <v>34.4</v>
      </c>
      <c r="N58" s="4">
        <f>подсобка!M9*$B$58/100</f>
        <v>0.64</v>
      </c>
    </row>
    <row r="59" spans="1:14" ht="15.75">
      <c r="A59" s="16" t="s">
        <v>204</v>
      </c>
      <c r="B59" s="4">
        <v>8</v>
      </c>
      <c r="C59" s="4">
        <f>подсобка!B73*$B$59/100</f>
        <v>0</v>
      </c>
      <c r="D59" s="4">
        <f>подсобка!C73*$B$59/100</f>
        <v>0</v>
      </c>
      <c r="E59" s="4">
        <f>подсобка!D73*$B$59/100</f>
        <v>5.6160000000000005</v>
      </c>
      <c r="F59" s="4">
        <f>подсобка!E73*$B$59/100</f>
        <v>20.8</v>
      </c>
      <c r="G59" s="4">
        <f>подсобка!F73*$B$59/100</f>
        <v>0</v>
      </c>
      <c r="H59" s="4">
        <f>подсобка!G73*$B$59/100</f>
        <v>0</v>
      </c>
      <c r="I59" s="4">
        <f>подсобка!H73*$B$59/100</f>
        <v>0</v>
      </c>
      <c r="J59" s="4">
        <f>подсобка!I73*$B$59/100</f>
        <v>0</v>
      </c>
      <c r="K59" s="4">
        <f>подсобка!J73*$B$59/100</f>
        <v>0.16</v>
      </c>
      <c r="L59" s="4">
        <f>подсобка!K73*$B$59/100</f>
        <v>0</v>
      </c>
      <c r="M59" s="4">
        <f>подсобка!L73*$B$59/100</f>
        <v>0</v>
      </c>
      <c r="N59" s="4">
        <f>подсобка!M73*$B$59/100</f>
        <v>0.024</v>
      </c>
    </row>
    <row r="60" spans="1:14" s="15" customFormat="1" ht="18.75">
      <c r="A60" s="17" t="s">
        <v>137</v>
      </c>
      <c r="B60" s="17" t="s">
        <v>16</v>
      </c>
      <c r="C60" s="17">
        <f>SUM(C61:C63)</f>
        <v>4.763</v>
      </c>
      <c r="D60" s="17">
        <f aca="true" t="shared" si="10" ref="D60:N60">SUM(D61:D63)</f>
        <v>5.0625</v>
      </c>
      <c r="E60" s="17">
        <f t="shared" si="10"/>
        <v>16.8385</v>
      </c>
      <c r="F60" s="17">
        <f t="shared" si="10"/>
        <v>147.595</v>
      </c>
      <c r="G60" s="17">
        <f t="shared" si="10"/>
        <v>0.0415</v>
      </c>
      <c r="H60" s="17">
        <f t="shared" si="10"/>
        <v>2</v>
      </c>
      <c r="I60" s="17">
        <f t="shared" si="10"/>
        <v>0.04</v>
      </c>
      <c r="J60" s="17">
        <f t="shared" si="10"/>
        <v>0.6</v>
      </c>
      <c r="K60" s="17">
        <f t="shared" si="10"/>
        <v>242.47</v>
      </c>
      <c r="L60" s="17">
        <f t="shared" si="10"/>
        <v>29.35</v>
      </c>
      <c r="M60" s="17">
        <f t="shared" si="10"/>
        <v>193.565</v>
      </c>
      <c r="N60" s="17">
        <f t="shared" si="10"/>
        <v>0.40549999999999997</v>
      </c>
    </row>
    <row r="61" spans="1:14" s="15" customFormat="1" ht="18.75">
      <c r="A61" s="16" t="s">
        <v>219</v>
      </c>
      <c r="B61" s="4">
        <v>1.5</v>
      </c>
      <c r="C61" s="4">
        <f>подсобка!B30*$B$61/100</f>
        <v>0.363</v>
      </c>
      <c r="D61" s="4">
        <f>подсобка!C30*$B$61/100</f>
        <v>0.2625</v>
      </c>
      <c r="E61" s="4">
        <f>подсобка!D30*$B$61/100</f>
        <v>0.4184999999999999</v>
      </c>
      <c r="F61" s="4">
        <f>подсобка!E30*$B$61/100</f>
        <v>5.595</v>
      </c>
      <c r="G61" s="4">
        <f>подсобка!F30*$B$61/100</f>
        <v>0.0015000000000000002</v>
      </c>
      <c r="H61" s="4">
        <f>подсобка!G30*$B$61/100</f>
        <v>0</v>
      </c>
      <c r="I61" s="4">
        <f>подсобка!H30*$B$61/100</f>
        <v>0</v>
      </c>
      <c r="J61" s="4">
        <f>подсобка!I30*$B$61/100</f>
        <v>0</v>
      </c>
      <c r="K61" s="4">
        <f>подсобка!J30*$B$61/100</f>
        <v>0.27</v>
      </c>
      <c r="L61" s="4">
        <f>подсобка!K30*$B$61/100</f>
        <v>1.35</v>
      </c>
      <c r="M61" s="4">
        <f>подсобка!L30*$B$61/100</f>
        <v>11.565</v>
      </c>
      <c r="N61" s="4">
        <f>подсобка!M30*$B$61/100</f>
        <v>0.17549999999999996</v>
      </c>
    </row>
    <row r="62" spans="1:14" s="15" customFormat="1" ht="18.75">
      <c r="A62" s="16" t="s">
        <v>21</v>
      </c>
      <c r="B62" s="4">
        <v>200</v>
      </c>
      <c r="C62" s="4">
        <f>подсобка!B48*$B$62/100</f>
        <v>4.4</v>
      </c>
      <c r="D62" s="4">
        <f>подсобка!C48*$B$62/100</f>
        <v>4.8</v>
      </c>
      <c r="E62" s="4">
        <f>подсобка!D48*$B$62/100</f>
        <v>9.4</v>
      </c>
      <c r="F62" s="4">
        <f>подсобка!E48*$B$62/100</f>
        <v>116</v>
      </c>
      <c r="G62" s="4">
        <f>подсобка!F48*$B$62/100</f>
        <v>0.04</v>
      </c>
      <c r="H62" s="4">
        <f>подсобка!G48*$B$62/100</f>
        <v>2</v>
      </c>
      <c r="I62" s="4">
        <f>подсобка!H48*$B$62/100</f>
        <v>0.04</v>
      </c>
      <c r="J62" s="4">
        <f>подсобка!I48*$B$62/100</f>
        <v>0.6</v>
      </c>
      <c r="K62" s="4">
        <f>подсобка!J48*$B$62/100</f>
        <v>242</v>
      </c>
      <c r="L62" s="4">
        <f>подсобка!K48*$B$62/100</f>
        <v>28</v>
      </c>
      <c r="M62" s="4">
        <f>подсобка!L48*$B$62/100</f>
        <v>182</v>
      </c>
      <c r="N62" s="4">
        <f>подсобка!M48*$B$62/100</f>
        <v>0.2</v>
      </c>
    </row>
    <row r="63" spans="1:14" s="15" customFormat="1" ht="18.75">
      <c r="A63" s="16" t="s">
        <v>204</v>
      </c>
      <c r="B63" s="4">
        <v>10</v>
      </c>
      <c r="C63" s="4">
        <f>подсобка!B73*$B$63/100</f>
        <v>0</v>
      </c>
      <c r="D63" s="4">
        <f>подсобка!C73*$B$63/100</f>
        <v>0</v>
      </c>
      <c r="E63" s="4">
        <f>подсобка!D73*$B$63/100</f>
        <v>7.02</v>
      </c>
      <c r="F63" s="4">
        <f>подсобка!E73*$B$63/100</f>
        <v>26</v>
      </c>
      <c r="G63" s="4">
        <f>подсобка!F73*$B$63/100</f>
        <v>0</v>
      </c>
      <c r="H63" s="4">
        <f>подсобка!G73*$B$63/100</f>
        <v>0</v>
      </c>
      <c r="I63" s="4">
        <f>подсобка!H73*$B$63/100</f>
        <v>0</v>
      </c>
      <c r="J63" s="4">
        <f>подсобка!I73*$B$63/100</f>
        <v>0</v>
      </c>
      <c r="K63" s="4">
        <f>подсобка!J73*$B$63/100</f>
        <v>0.2</v>
      </c>
      <c r="L63" s="4">
        <f>подсобка!K73*$B$63/100</f>
        <v>0</v>
      </c>
      <c r="M63" s="4">
        <f>подсобка!L73*$B$63/100</f>
        <v>0</v>
      </c>
      <c r="N63" s="4">
        <f>подсобка!M73*$B$63/100</f>
        <v>0.03</v>
      </c>
    </row>
    <row r="64" spans="1:14" ht="15.75">
      <c r="A64" s="17" t="s">
        <v>132</v>
      </c>
      <c r="B64" s="17">
        <v>100</v>
      </c>
      <c r="C64" s="17">
        <f>подсобка!B6*$B$64/100</f>
        <v>0.9</v>
      </c>
      <c r="D64" s="17">
        <f>подсобка!C6*$B$64/100</f>
        <v>0</v>
      </c>
      <c r="E64" s="17">
        <f>подсобка!D6*$B$64/100</f>
        <v>5.2</v>
      </c>
      <c r="F64" s="17">
        <f>подсобка!E6*$B$64/100</f>
        <v>38</v>
      </c>
      <c r="G64" s="17">
        <f>подсобка!F6*$B$64/100</f>
        <v>0.04</v>
      </c>
      <c r="H64" s="17">
        <f>подсобка!G6*$B$64/100</f>
        <v>60</v>
      </c>
      <c r="I64" s="17">
        <f>подсобка!H6*$B$64/100</f>
        <v>0</v>
      </c>
      <c r="J64" s="17">
        <f>подсобка!I6*$B$64/100</f>
        <v>0.4</v>
      </c>
      <c r="K64" s="17">
        <f>подсобка!J6*$B$64/100</f>
        <v>34</v>
      </c>
      <c r="L64" s="17">
        <f>подсобка!K6*$B$64/100</f>
        <v>13</v>
      </c>
      <c r="M64" s="17">
        <f>подсобка!L6*$B$64/100</f>
        <v>23</v>
      </c>
      <c r="N64" s="17">
        <f>подсобка!M6*$B$64/100</f>
        <v>0.3</v>
      </c>
    </row>
    <row r="65" spans="1:14" ht="15.75">
      <c r="A65" s="18" t="s">
        <v>10</v>
      </c>
      <c r="B65" s="18"/>
      <c r="C65" s="18">
        <f>SUM(C52,C60,C64)</f>
        <v>11.131</v>
      </c>
      <c r="D65" s="18">
        <f aca="true" t="shared" si="11" ref="D65:N65">SUM(D52,D60,D64)</f>
        <v>12.9955</v>
      </c>
      <c r="E65" s="18">
        <f t="shared" si="11"/>
        <v>42.14750000000001</v>
      </c>
      <c r="F65" s="18">
        <f t="shared" si="11"/>
        <v>390.855</v>
      </c>
      <c r="G65" s="18">
        <f t="shared" si="11"/>
        <v>0.1401</v>
      </c>
      <c r="H65" s="18">
        <f t="shared" si="11"/>
        <v>62.54</v>
      </c>
      <c r="I65" s="18">
        <f t="shared" si="11"/>
        <v>0.11000000000000001</v>
      </c>
      <c r="J65" s="18">
        <f t="shared" si="11"/>
        <v>3.356</v>
      </c>
      <c r="K65" s="18">
        <f t="shared" si="11"/>
        <v>403.99</v>
      </c>
      <c r="L65" s="18">
        <f t="shared" si="11"/>
        <v>64.96000000000001</v>
      </c>
      <c r="M65" s="18">
        <f t="shared" si="11"/>
        <v>336.03499999999997</v>
      </c>
      <c r="N65" s="18">
        <f t="shared" si="11"/>
        <v>1.6215</v>
      </c>
    </row>
    <row r="66" spans="1:14" ht="18.75">
      <c r="A66" s="23" t="s">
        <v>25</v>
      </c>
      <c r="B66" s="23"/>
      <c r="C66" s="24">
        <v>46.272</v>
      </c>
      <c r="D66" s="24">
        <v>51.718</v>
      </c>
      <c r="E66" s="24">
        <v>140.811</v>
      </c>
      <c r="F66" s="24">
        <v>1560.38</v>
      </c>
      <c r="G66" s="24">
        <v>0.467</v>
      </c>
      <c r="H66" s="24">
        <v>145.95</v>
      </c>
      <c r="I66" s="24">
        <v>0.311</v>
      </c>
      <c r="J66" s="24">
        <v>19.24</v>
      </c>
      <c r="K66" s="24">
        <v>952.49</v>
      </c>
      <c r="L66" s="24">
        <v>256.37</v>
      </c>
      <c r="M66" s="24">
        <v>1249.815</v>
      </c>
      <c r="N66" s="24">
        <v>12.284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6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6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6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6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6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6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6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6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6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6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6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6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3"/>
  <sheetViews>
    <sheetView view="pageBreakPreview" zoomScaleNormal="79" zoomScaleSheetLayoutView="100" workbookViewId="0" topLeftCell="A1">
      <pane xSplit="1" ySplit="5" topLeftCell="B2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B37" sqref="B37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47.25">
      <c r="A6" s="26" t="s">
        <v>279</v>
      </c>
      <c r="B6" s="26" t="s">
        <v>328</v>
      </c>
      <c r="C6" s="26">
        <f aca="true" t="shared" si="0" ref="C6:N6">SUM(C7:C11)</f>
        <v>3.621</v>
      </c>
      <c r="D6" s="26">
        <f t="shared" si="0"/>
        <v>5.262</v>
      </c>
      <c r="E6" s="26">
        <f t="shared" si="0"/>
        <v>49.833</v>
      </c>
      <c r="F6" s="26">
        <f t="shared" si="0"/>
        <v>220.66000000000003</v>
      </c>
      <c r="G6" s="26">
        <f t="shared" si="0"/>
        <v>0.060000000000000005</v>
      </c>
      <c r="H6" s="26">
        <f t="shared" si="0"/>
        <v>0.32</v>
      </c>
      <c r="I6" s="26">
        <f t="shared" si="0"/>
        <v>0.08664</v>
      </c>
      <c r="J6" s="26">
        <f t="shared" si="0"/>
        <v>1.966</v>
      </c>
      <c r="K6" s="26">
        <f t="shared" si="0"/>
        <v>31.92</v>
      </c>
      <c r="L6" s="26">
        <f t="shared" si="0"/>
        <v>21.45</v>
      </c>
      <c r="M6" s="26">
        <f t="shared" si="0"/>
        <v>67.17</v>
      </c>
      <c r="N6" s="26">
        <f t="shared" si="0"/>
        <v>1.346</v>
      </c>
    </row>
    <row r="7" spans="1:14" s="46" customFormat="1" ht="18.75" hidden="1">
      <c r="A7" s="26" t="s">
        <v>247</v>
      </c>
      <c r="B7" s="26">
        <v>45</v>
      </c>
      <c r="C7" s="26">
        <f>подсобка!B69*$B$7/100</f>
        <v>2.925</v>
      </c>
      <c r="D7" s="26">
        <f>подсобка!C69*$B$7/100</f>
        <v>0.27</v>
      </c>
      <c r="E7" s="26">
        <f>подсобка!D69*$B$7/100</f>
        <v>34.785</v>
      </c>
      <c r="F7" s="26">
        <f>подсобка!E69*$B$7/100</f>
        <v>112.5</v>
      </c>
      <c r="G7" s="26">
        <f>подсобка!F69*$B$7/100</f>
        <v>0.036000000000000004</v>
      </c>
      <c r="H7" s="26">
        <f>подсобка!G69*$B$7/100</f>
        <v>0</v>
      </c>
      <c r="I7" s="26">
        <f>подсобка!H69*$B$7/100</f>
        <v>0</v>
      </c>
      <c r="J7" s="26">
        <f>подсобка!I69*$B$7/100</f>
        <v>1.35</v>
      </c>
      <c r="K7" s="26">
        <f>подсобка!J69*$B$7/100</f>
        <v>10.8</v>
      </c>
      <c r="L7" s="26">
        <f>подсобка!K69*$B$7/100</f>
        <v>9.45</v>
      </c>
      <c r="M7" s="26">
        <f>подсобка!L69*$B$7/100</f>
        <v>43.65</v>
      </c>
      <c r="N7" s="26">
        <f>подсобка!M69*$B$7/100</f>
        <v>0.81</v>
      </c>
    </row>
    <row r="8" spans="1:14" s="46" customFormat="1" ht="18.75" hidden="1">
      <c r="A8" s="26" t="s">
        <v>204</v>
      </c>
      <c r="B8" s="26">
        <v>8</v>
      </c>
      <c r="C8" s="26">
        <f>подсобка!B73*$B$8/100</f>
        <v>0</v>
      </c>
      <c r="D8" s="26">
        <f>подсобка!C73*$B$8/100</f>
        <v>0</v>
      </c>
      <c r="E8" s="26">
        <f>подсобка!D73*$B$8/100</f>
        <v>5.6160000000000005</v>
      </c>
      <c r="F8" s="26">
        <f>подсобка!E73*$B$8/100</f>
        <v>20.8</v>
      </c>
      <c r="G8" s="26">
        <f>подсобка!F73*$B$8/100</f>
        <v>0</v>
      </c>
      <c r="H8" s="26">
        <f>подсобка!G73*$B$8/100</f>
        <v>0</v>
      </c>
      <c r="I8" s="26">
        <f>подсобка!H73*$B$8/100</f>
        <v>0</v>
      </c>
      <c r="J8" s="26">
        <f>подсобка!I73*$B$8/100</f>
        <v>0</v>
      </c>
      <c r="K8" s="26">
        <f>подсобка!J73*$B$8/100</f>
        <v>0.16</v>
      </c>
      <c r="L8" s="26">
        <f>подсобка!K73*$B$8/100</f>
        <v>0</v>
      </c>
      <c r="M8" s="26">
        <f>подсобка!L73*$B$8/100</f>
        <v>0</v>
      </c>
      <c r="N8" s="26">
        <f>подсобка!M73*$B$8/100</f>
        <v>0.024</v>
      </c>
    </row>
    <row r="9" spans="1:14" s="46" customFormat="1" ht="18.75" hidden="1">
      <c r="A9" s="26" t="s">
        <v>215</v>
      </c>
      <c r="B9" s="26">
        <v>8</v>
      </c>
      <c r="C9" s="26">
        <f>подсобка!B27*$B$9/100</f>
        <v>0.23199999999999998</v>
      </c>
      <c r="D9" s="26">
        <f>подсобка!C27*$B$9/100</f>
        <v>0.048</v>
      </c>
      <c r="E9" s="26">
        <f>подсобка!D27*$B$9/100</f>
        <v>5.28</v>
      </c>
      <c r="F9" s="26">
        <f>подсобка!E27*$B$9/100</f>
        <v>16.8</v>
      </c>
      <c r="G9" s="26">
        <f>подсобка!F27*$B$9/100</f>
        <v>0.016</v>
      </c>
      <c r="H9" s="26">
        <f>подсобка!G27*$B$9/100</f>
        <v>0</v>
      </c>
      <c r="I9" s="26">
        <f>подсобка!H27*$B$9/100</f>
        <v>0</v>
      </c>
      <c r="J9" s="26">
        <f>подсобка!I27*$B$9/100</f>
        <v>0</v>
      </c>
      <c r="K9" s="26">
        <f>подсобка!J27*$B$9/100</f>
        <v>6.4</v>
      </c>
      <c r="L9" s="26">
        <f>подсобка!K27*$B$9/100</f>
        <v>3.36</v>
      </c>
      <c r="M9" s="26">
        <f>подсобка!L27*$B$9/100</f>
        <v>10.32</v>
      </c>
      <c r="N9" s="26">
        <f>подсобка!M27*$B$9/100</f>
        <v>0.24</v>
      </c>
    </row>
    <row r="10" spans="1:14" s="46" customFormat="1" ht="18.75" hidden="1">
      <c r="A10" s="26" t="s">
        <v>200</v>
      </c>
      <c r="B10" s="26">
        <v>8</v>
      </c>
      <c r="C10" s="26">
        <f>подсобка!B45*$B$10/100</f>
        <v>0.048</v>
      </c>
      <c r="D10" s="26">
        <f>подсобка!C45*$B$10/100</f>
        <v>4.92</v>
      </c>
      <c r="E10" s="26">
        <f>подсобка!D45*$B$10/100</f>
        <v>0.07200000000000001</v>
      </c>
      <c r="F10" s="26">
        <f>подсобка!E45*$B$10/100</f>
        <v>52</v>
      </c>
      <c r="G10" s="26">
        <f>подсобка!F45*$B$10/100</f>
        <v>0</v>
      </c>
      <c r="H10" s="26">
        <f>подсобка!G45*$B$10/100</f>
        <v>0</v>
      </c>
      <c r="I10" s="26">
        <f>подсобка!H45*$B$10/100</f>
        <v>0.04</v>
      </c>
      <c r="J10" s="26">
        <f>подсобка!I45*$B$10/100</f>
        <v>0.17600000000000002</v>
      </c>
      <c r="K10" s="26">
        <f>подсобка!J45*$B$10/100</f>
        <v>1.76</v>
      </c>
      <c r="L10" s="26">
        <f>подсобка!K45*$B$10/100</f>
        <v>0.24</v>
      </c>
      <c r="M10" s="26">
        <f>подсобка!L45*$B$10/100</f>
        <v>1.52</v>
      </c>
      <c r="N10" s="26">
        <f>подсобка!M45*$B$10/100</f>
        <v>0.016</v>
      </c>
    </row>
    <row r="11" spans="1:14" s="46" customFormat="1" ht="18.75" hidden="1">
      <c r="A11" s="26" t="s">
        <v>278</v>
      </c>
      <c r="B11" s="26">
        <v>8</v>
      </c>
      <c r="C11" s="26">
        <f>подсобка!B37*$B$11/100</f>
        <v>0.41600000000000004</v>
      </c>
      <c r="D11" s="26">
        <f>подсобка!C37*$B$11/100</f>
        <v>0.024</v>
      </c>
      <c r="E11" s="26">
        <f>подсобка!D37*$B$11/100</f>
        <v>4.08</v>
      </c>
      <c r="F11" s="26">
        <f>подсобка!E37*$B$11/100</f>
        <v>18.56</v>
      </c>
      <c r="G11" s="26">
        <f>подсобка!F37*$B$11/100</f>
        <v>0.008</v>
      </c>
      <c r="H11" s="26">
        <f>подсобка!G37*$B$11/100</f>
        <v>0.32</v>
      </c>
      <c r="I11" s="26">
        <f>подсобка!H37*$B$11/100</f>
        <v>0.046639999999999994</v>
      </c>
      <c r="J11" s="26">
        <f>подсобка!I37*$B$11/100</f>
        <v>0.44</v>
      </c>
      <c r="K11" s="26">
        <f>подсобка!J37*$B$11/100</f>
        <v>12.8</v>
      </c>
      <c r="L11" s="26">
        <f>подсобка!K37*$B$11/100</f>
        <v>8.4</v>
      </c>
      <c r="M11" s="26">
        <f>подсобка!L37*$B$11/100</f>
        <v>11.68</v>
      </c>
      <c r="N11" s="26">
        <f>подсобка!M37*$B$11/100</f>
        <v>0.256</v>
      </c>
    </row>
    <row r="12" spans="1:14" s="46" customFormat="1" ht="31.5">
      <c r="A12" s="26" t="s">
        <v>322</v>
      </c>
      <c r="B12" s="26" t="s">
        <v>7</v>
      </c>
      <c r="C12" s="26">
        <f aca="true" t="shared" si="1" ref="C12:N12">SUM(C13:C14)</f>
        <v>2.88</v>
      </c>
      <c r="D12" s="26">
        <f t="shared" si="1"/>
        <v>2.084</v>
      </c>
      <c r="E12" s="26">
        <f t="shared" si="1"/>
        <v>5.434</v>
      </c>
      <c r="F12" s="26">
        <f t="shared" si="1"/>
        <v>60.9</v>
      </c>
      <c r="G12" s="26">
        <f t="shared" si="1"/>
        <v>0.0254</v>
      </c>
      <c r="H12" s="26">
        <f t="shared" si="1"/>
        <v>0.48</v>
      </c>
      <c r="I12" s="26">
        <f t="shared" si="1"/>
        <v>0.008</v>
      </c>
      <c r="J12" s="26">
        <f t="shared" si="1"/>
        <v>0</v>
      </c>
      <c r="K12" s="26">
        <f t="shared" si="1"/>
        <v>99.74</v>
      </c>
      <c r="L12" s="26">
        <f t="shared" si="1"/>
        <v>18.8</v>
      </c>
      <c r="M12" s="26">
        <f t="shared" si="1"/>
        <v>85.55999999999999</v>
      </c>
      <c r="N12" s="26">
        <f t="shared" si="1"/>
        <v>0.186</v>
      </c>
    </row>
    <row r="13" spans="1:14" s="46" customFormat="1" ht="18.75" hidden="1">
      <c r="A13" s="26" t="s">
        <v>309</v>
      </c>
      <c r="B13" s="26">
        <v>2</v>
      </c>
      <c r="C13" s="26">
        <f>подсобка!B102*$B$13/100</f>
        <v>0.08</v>
      </c>
      <c r="D13" s="26">
        <f>подсобка!C102*$B$13/100</f>
        <v>0.004</v>
      </c>
      <c r="E13" s="26">
        <f>подсобка!D102*$B$13/100</f>
        <v>1.6340000000000001</v>
      </c>
      <c r="F13" s="26">
        <f>подсобка!E102*$B$13/100</f>
        <v>6.9</v>
      </c>
      <c r="G13" s="26">
        <f>подсобка!F102*$B$13/100</f>
        <v>0.0014000000000000002</v>
      </c>
      <c r="H13" s="26">
        <f>подсобка!G102*$B$13/100</f>
        <v>0</v>
      </c>
      <c r="I13" s="26">
        <f>подсобка!H102*$B$13/100</f>
        <v>0</v>
      </c>
      <c r="J13" s="26">
        <f>подсобка!I102*$B$13/100</f>
        <v>0</v>
      </c>
      <c r="K13" s="26">
        <f>подсобка!J102*$B$13/100</f>
        <v>2.94</v>
      </c>
      <c r="L13" s="26">
        <f>подсобка!K102*$B$13/100</f>
        <v>4</v>
      </c>
      <c r="M13" s="26">
        <f>подсобка!L102*$B$13/100</f>
        <v>3.96</v>
      </c>
      <c r="N13" s="26">
        <f>подсобка!M102*$B$13/100</f>
        <v>0.106</v>
      </c>
    </row>
    <row r="14" spans="1:14" s="46" customFormat="1" ht="18.75" hidden="1">
      <c r="A14" s="26" t="s">
        <v>199</v>
      </c>
      <c r="B14" s="26">
        <v>40</v>
      </c>
      <c r="C14" s="26">
        <f>подсобка!B49*$B$14/100</f>
        <v>2.8</v>
      </c>
      <c r="D14" s="26">
        <f>подсобка!C49*$B$14/100</f>
        <v>2.08</v>
      </c>
      <c r="E14" s="26">
        <f>подсобка!D49*$B$14/100</f>
        <v>3.8</v>
      </c>
      <c r="F14" s="26">
        <f>подсобка!E49*$B$14/100</f>
        <v>54</v>
      </c>
      <c r="G14" s="26">
        <f>подсобка!F49*$B$14/100</f>
        <v>0.024</v>
      </c>
      <c r="H14" s="26">
        <f>подсобка!G49*$B$14/100</f>
        <v>0.48</v>
      </c>
      <c r="I14" s="26">
        <f>подсобка!H49*$B$14/100</f>
        <v>0.008</v>
      </c>
      <c r="J14" s="26">
        <f>подсобка!I49*$B$14/100</f>
        <v>0</v>
      </c>
      <c r="K14" s="26">
        <f>подсобка!J49*$B$14/100</f>
        <v>96.8</v>
      </c>
      <c r="L14" s="26">
        <f>подсобка!K49*$B$14/100</f>
        <v>14.8</v>
      </c>
      <c r="M14" s="26">
        <f>подсобка!L49*$B$14/100</f>
        <v>81.6</v>
      </c>
      <c r="N14" s="26">
        <f>подсобка!M49*$B$14/100</f>
        <v>0.08</v>
      </c>
    </row>
    <row r="15" spans="1:14" s="46" customFormat="1" ht="18.75">
      <c r="A15" s="26" t="s">
        <v>8</v>
      </c>
      <c r="B15" s="26" t="s">
        <v>9</v>
      </c>
      <c r="C15" s="26">
        <f aca="true" t="shared" si="2" ref="C15:N15">SUM(C16:C17)</f>
        <v>1.91</v>
      </c>
      <c r="D15" s="26">
        <f t="shared" si="2"/>
        <v>4.525</v>
      </c>
      <c r="E15" s="26">
        <f t="shared" si="2"/>
        <v>13.045</v>
      </c>
      <c r="F15" s="26">
        <f t="shared" si="2"/>
        <v>113.4</v>
      </c>
      <c r="G15" s="26">
        <f t="shared" si="2"/>
        <v>0.044000000000000004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11.1</v>
      </c>
      <c r="L15" s="26">
        <f t="shared" si="2"/>
        <v>14.15</v>
      </c>
      <c r="M15" s="26">
        <f t="shared" si="2"/>
        <v>35.35</v>
      </c>
      <c r="N15" s="26">
        <f t="shared" si="2"/>
        <v>0.65</v>
      </c>
    </row>
    <row r="16" spans="1:14" s="45" customFormat="1" ht="15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5" customFormat="1" ht="15.75" hidden="1">
      <c r="A17" s="26" t="s">
        <v>200</v>
      </c>
      <c r="B17" s="26">
        <v>5</v>
      </c>
      <c r="C17" s="26">
        <f>подсобка!B45*$B$17/100</f>
        <v>0.03</v>
      </c>
      <c r="D17" s="26">
        <f>'[1]подсобка'!C40*$B$17/100</f>
        <v>4.125</v>
      </c>
      <c r="E17" s="26">
        <f>'[1]подсобка'!D40*$B$17/100</f>
        <v>0.045</v>
      </c>
      <c r="F17" s="26">
        <f>'[1]подсобка'!E40*$B$17/100</f>
        <v>37.4</v>
      </c>
      <c r="G17" s="26">
        <f>'[1]подсобка'!F40*$B$17/100</f>
        <v>0</v>
      </c>
      <c r="H17" s="26">
        <f>'[1]подсобка'!G40*$B$17/100</f>
        <v>0</v>
      </c>
      <c r="I17" s="26">
        <f>'[1]подсобка'!H40*$B$17/100</f>
        <v>0.025</v>
      </c>
      <c r="J17" s="26">
        <f>'[1]подсобка'!I40*$B$17/100</f>
        <v>0.11</v>
      </c>
      <c r="K17" s="26">
        <f>'[1]подсобка'!J40*$B$17/100</f>
        <v>1.1</v>
      </c>
      <c r="L17" s="26">
        <f>'[1]подсобка'!K40*$B$17/100</f>
        <v>0.15</v>
      </c>
      <c r="M17" s="26">
        <f>'[1]подсобка'!L40*$B$17/100</f>
        <v>0.95</v>
      </c>
      <c r="N17" s="26">
        <f>'[1]подсобка'!M40*$B$17/100</f>
        <v>0.01</v>
      </c>
    </row>
    <row r="18" spans="1:14" s="46" customFormat="1" ht="18.75">
      <c r="A18" s="47" t="s">
        <v>10</v>
      </c>
      <c r="B18" s="47"/>
      <c r="C18" s="47">
        <f aca="true" t="shared" si="3" ref="C18:N18">SUM(C6,C12,C15)</f>
        <v>8.411</v>
      </c>
      <c r="D18" s="47">
        <f t="shared" si="3"/>
        <v>11.871</v>
      </c>
      <c r="E18" s="47">
        <f t="shared" si="3"/>
        <v>68.312</v>
      </c>
      <c r="F18" s="47">
        <f t="shared" si="3"/>
        <v>394.96000000000004</v>
      </c>
      <c r="G18" s="47">
        <f t="shared" si="3"/>
        <v>0.12940000000000002</v>
      </c>
      <c r="H18" s="47">
        <f t="shared" si="3"/>
        <v>0.8</v>
      </c>
      <c r="I18" s="47">
        <f t="shared" si="3"/>
        <v>0.11964</v>
      </c>
      <c r="J18" s="47">
        <f t="shared" si="3"/>
        <v>2.076</v>
      </c>
      <c r="K18" s="47">
        <f t="shared" si="3"/>
        <v>142.76</v>
      </c>
      <c r="L18" s="47">
        <f t="shared" si="3"/>
        <v>54.4</v>
      </c>
      <c r="M18" s="47">
        <f t="shared" si="3"/>
        <v>188.07999999999998</v>
      </c>
      <c r="N18" s="47">
        <f t="shared" si="3"/>
        <v>2.182</v>
      </c>
    </row>
    <row r="19" spans="1:14" s="15" customFormat="1" ht="18.75">
      <c r="A19" s="5" t="s">
        <v>11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45" customFormat="1" ht="63">
      <c r="A21" s="26" t="s">
        <v>173</v>
      </c>
      <c r="B21" s="26" t="s">
        <v>296</v>
      </c>
      <c r="C21" s="26">
        <f aca="true" t="shared" si="4" ref="C21:N21">SUM(C22:C26)</f>
        <v>0.998</v>
      </c>
      <c r="D21" s="26">
        <f t="shared" si="4"/>
        <v>1.45</v>
      </c>
      <c r="E21" s="26">
        <f t="shared" si="4"/>
        <v>6.554</v>
      </c>
      <c r="F21" s="26">
        <f t="shared" si="4"/>
        <v>51.2</v>
      </c>
      <c r="G21" s="26">
        <f t="shared" si="4"/>
        <v>0.029</v>
      </c>
      <c r="H21" s="26">
        <f t="shared" si="4"/>
        <v>23</v>
      </c>
      <c r="I21" s="26">
        <f t="shared" si="4"/>
        <v>0</v>
      </c>
      <c r="J21" s="26">
        <f t="shared" si="4"/>
        <v>1.62</v>
      </c>
      <c r="K21" s="26">
        <f t="shared" si="4"/>
        <v>26.639999999999997</v>
      </c>
      <c r="L21" s="26">
        <f t="shared" si="4"/>
        <v>9.500000000000002</v>
      </c>
      <c r="M21" s="26">
        <f t="shared" si="4"/>
        <v>18.700000000000003</v>
      </c>
      <c r="N21" s="26">
        <f t="shared" si="4"/>
        <v>0.9060000000000001</v>
      </c>
    </row>
    <row r="22" spans="1:14" s="46" customFormat="1" ht="18.75" hidden="1">
      <c r="A22" s="26" t="s">
        <v>201</v>
      </c>
      <c r="B22" s="26">
        <v>40</v>
      </c>
      <c r="C22" s="26">
        <f>подсобка!B31*$B$22/100</f>
        <v>0.72</v>
      </c>
      <c r="D22" s="26">
        <f>подсобка!C31*$B$22/100</f>
        <v>0</v>
      </c>
      <c r="E22" s="26">
        <f>подсобка!D31*$B$22/100</f>
        <v>2.16</v>
      </c>
      <c r="F22" s="26">
        <f>подсобка!E31*$B$22/100</f>
        <v>19.2</v>
      </c>
      <c r="G22" s="26">
        <f>подсобка!F31*$B$22/100</f>
        <v>0.024</v>
      </c>
      <c r="H22" s="26">
        <f>подсобка!G31*$B$22/100</f>
        <v>20</v>
      </c>
      <c r="I22" s="26">
        <f>подсобка!H31*$B$22/100</f>
        <v>0</v>
      </c>
      <c r="J22" s="26">
        <f>подсобка!I31*$B$22/100</f>
        <v>0.16</v>
      </c>
      <c r="K22" s="26">
        <f>подсобка!J31*$B$22/100</f>
        <v>19.2</v>
      </c>
      <c r="L22" s="26">
        <f>подсобка!K31*$B$22/100</f>
        <v>6.4</v>
      </c>
      <c r="M22" s="26">
        <f>подсобка!L31*$B$22/100</f>
        <v>12.4</v>
      </c>
      <c r="N22" s="26">
        <f>подсобка!M31*$B$22/100</f>
        <v>0.4</v>
      </c>
    </row>
    <row r="23" spans="1:14" s="46" customFormat="1" ht="18.75" hidden="1">
      <c r="A23" s="26" t="s">
        <v>202</v>
      </c>
      <c r="B23" s="26">
        <v>20</v>
      </c>
      <c r="C23" s="26">
        <f>подсобка!B105*$B$23/100</f>
        <v>0.14800000000000002</v>
      </c>
      <c r="D23" s="26">
        <f>подсобка!C105*$B$23/100</f>
        <v>0</v>
      </c>
      <c r="E23" s="26">
        <f>подсобка!D105*$B$23/100</f>
        <v>2.26</v>
      </c>
      <c r="F23" s="26">
        <f>подсобка!E105*$B$23/100</f>
        <v>9.2</v>
      </c>
      <c r="G23" s="26">
        <f>подсобка!F105*$B$23/100</f>
        <v>0.002</v>
      </c>
      <c r="H23" s="26">
        <f>подсобка!G105*$B$23/100</f>
        <v>2.6</v>
      </c>
      <c r="I23" s="26">
        <f>подсобка!H105*$B$23/100</f>
        <v>0</v>
      </c>
      <c r="J23" s="26">
        <f>подсобка!I105*$B$23/100</f>
        <v>0.08</v>
      </c>
      <c r="K23" s="26">
        <f>подсобка!J105*$B$23/100</f>
        <v>3.2</v>
      </c>
      <c r="L23" s="26">
        <f>подсобка!K105*$B$23/100</f>
        <v>1.8</v>
      </c>
      <c r="M23" s="26">
        <f>подсобка!L105*$B$23/100</f>
        <v>2.2</v>
      </c>
      <c r="N23" s="26">
        <f>подсобка!M105*$B$23/100</f>
        <v>0.44</v>
      </c>
    </row>
    <row r="24" spans="1:14" s="46" customFormat="1" ht="18.75" hidden="1">
      <c r="A24" s="26" t="s">
        <v>203</v>
      </c>
      <c r="B24" s="26">
        <v>10</v>
      </c>
      <c r="C24" s="26">
        <f>подсобка!B52*$B$24/100</f>
        <v>0.13</v>
      </c>
      <c r="D24" s="26">
        <f>подсобка!C52*$B$24/100</f>
        <v>0.03</v>
      </c>
      <c r="E24" s="26">
        <f>подсобка!D52*$B$24/100</f>
        <v>0.73</v>
      </c>
      <c r="F24" s="26">
        <f>подсобка!E52*$B$24/100</f>
        <v>3.6</v>
      </c>
      <c r="G24" s="26">
        <f>подсобка!F52*$B$24/100</f>
        <v>0.003</v>
      </c>
      <c r="H24" s="26">
        <f>подсобка!G52*$B$24/100</f>
        <v>0.4</v>
      </c>
      <c r="I24" s="26">
        <f>подсобка!H52*$B$24/100</f>
        <v>0</v>
      </c>
      <c r="J24" s="26">
        <f>подсобка!I52*$B$24/100</f>
        <v>0.04</v>
      </c>
      <c r="K24" s="26">
        <f>подсобка!J52*$B$24/100</f>
        <v>4.2</v>
      </c>
      <c r="L24" s="26">
        <f>подсобка!K52*$B$24/100</f>
        <v>1.3</v>
      </c>
      <c r="M24" s="26">
        <f>подсобка!L52*$B$24/100</f>
        <v>4.1</v>
      </c>
      <c r="N24" s="26">
        <f>подсобка!M52*$B$24/100</f>
        <v>0.06</v>
      </c>
    </row>
    <row r="25" spans="1:14" s="46" customFormat="1" ht="18.75" hidden="1">
      <c r="A25" s="26" t="s">
        <v>204</v>
      </c>
      <c r="B25" s="26">
        <v>2</v>
      </c>
      <c r="C25" s="26">
        <f>подсобка!B73*$B$25/100</f>
        <v>0</v>
      </c>
      <c r="D25" s="26">
        <f>подсобка!C73*$B$25/100</f>
        <v>0</v>
      </c>
      <c r="E25" s="26">
        <f>подсобка!D73*$B$25/100</f>
        <v>1.4040000000000001</v>
      </c>
      <c r="F25" s="26">
        <f>подсобка!E73*$B$25/100</f>
        <v>5.2</v>
      </c>
      <c r="G25" s="26">
        <f>подсобка!F73*$B$25/100</f>
        <v>0</v>
      </c>
      <c r="H25" s="26">
        <f>подсобка!G73*$B$25/100</f>
        <v>0</v>
      </c>
      <c r="I25" s="26">
        <f>подсобка!H73*$B$25/100</f>
        <v>0</v>
      </c>
      <c r="J25" s="26">
        <f>подсобка!I73*$B$25/100</f>
        <v>0</v>
      </c>
      <c r="K25" s="26">
        <f>подсобка!J73*$B$25/100</f>
        <v>0.04</v>
      </c>
      <c r="L25" s="26">
        <f>подсобка!K73*$B$25/100</f>
        <v>0</v>
      </c>
      <c r="M25" s="26">
        <f>подсобка!L73*$B$25/100</f>
        <v>0</v>
      </c>
      <c r="N25" s="26">
        <f>подсобка!M73*$B$25/100</f>
        <v>0.006</v>
      </c>
    </row>
    <row r="26" spans="1:14" s="46" customFormat="1" ht="18.75" hidden="1">
      <c r="A26" s="26" t="s">
        <v>198</v>
      </c>
      <c r="B26" s="26" t="s">
        <v>196</v>
      </c>
      <c r="C26" s="26">
        <f>подсобка!B44*$B$26/100</f>
        <v>0</v>
      </c>
      <c r="D26" s="26">
        <f>подсобка!C44*$B$26/100</f>
        <v>1.42</v>
      </c>
      <c r="E26" s="26">
        <f>подсобка!D44*$B$26/100</f>
        <v>0</v>
      </c>
      <c r="F26" s="26">
        <f>подсобка!E44*$B$26/100</f>
        <v>14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1.34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46" customFormat="1" ht="31.5">
      <c r="A27" s="26" t="s">
        <v>297</v>
      </c>
      <c r="B27" s="26" t="s">
        <v>13</v>
      </c>
      <c r="C27" s="26">
        <f aca="true" t="shared" si="5" ref="C27:N27">SUM(C28:C33)</f>
        <v>5.404999999999999</v>
      </c>
      <c r="D27" s="26">
        <f t="shared" si="5"/>
        <v>4.1899999999999995</v>
      </c>
      <c r="E27" s="26">
        <f t="shared" si="5"/>
        <v>11.735000000000001</v>
      </c>
      <c r="F27" s="26">
        <f t="shared" si="5"/>
        <v>106.05</v>
      </c>
      <c r="G27" s="26">
        <f t="shared" si="5"/>
        <v>0.09900000000000002</v>
      </c>
      <c r="H27" s="26">
        <f t="shared" si="5"/>
        <v>18.9</v>
      </c>
      <c r="I27" s="26">
        <f t="shared" si="5"/>
        <v>0.021</v>
      </c>
      <c r="J27" s="26">
        <f t="shared" si="5"/>
        <v>0.7200000000000001</v>
      </c>
      <c r="K27" s="26">
        <f t="shared" si="5"/>
        <v>19.2</v>
      </c>
      <c r="L27" s="26">
        <f t="shared" si="5"/>
        <v>24.4</v>
      </c>
      <c r="M27" s="26">
        <f t="shared" si="5"/>
        <v>117.25</v>
      </c>
      <c r="N27" s="26">
        <f t="shared" si="5"/>
        <v>1.65</v>
      </c>
    </row>
    <row r="28" spans="1:14" s="45" customFormat="1" ht="15.75" hidden="1">
      <c r="A28" s="26" t="s">
        <v>200</v>
      </c>
      <c r="B28" s="26">
        <v>5</v>
      </c>
      <c r="C28" s="26">
        <f>подсобка!B57*$B$28/100</f>
        <v>0.065</v>
      </c>
      <c r="D28" s="26">
        <f>подсобка!C57*$B$17/100</f>
        <v>0</v>
      </c>
      <c r="E28" s="26">
        <f>подсобка!D57*$B$17/100</f>
        <v>0.235</v>
      </c>
      <c r="F28" s="26">
        <f>подсобка!E57*$B$17/100</f>
        <v>1.15</v>
      </c>
      <c r="G28" s="26">
        <f>подсобка!F57*$B$17/100</f>
        <v>0.003</v>
      </c>
      <c r="H28" s="26">
        <f>подсобка!G57*$B$17/100</f>
        <v>7.5</v>
      </c>
      <c r="I28" s="26">
        <f>подсобка!H57*$B$17/100</f>
        <v>0</v>
      </c>
      <c r="J28" s="26">
        <f>подсобка!I57*$B$17/100</f>
        <v>0.02</v>
      </c>
      <c r="K28" s="26">
        <f>подсобка!J57*$B$17/100</f>
        <v>0.3</v>
      </c>
      <c r="L28" s="26">
        <f>подсобка!K57*$B$17/100</f>
        <v>0.5</v>
      </c>
      <c r="M28" s="26">
        <f>подсобка!L57*$B$17/100</f>
        <v>1.25</v>
      </c>
      <c r="N28" s="26">
        <f>подсобка!M57*$B$17/100</f>
        <v>0.04</v>
      </c>
    </row>
    <row r="29" spans="1:14" s="46" customFormat="1" ht="18.75" hidden="1">
      <c r="A29" s="26" t="s">
        <v>205</v>
      </c>
      <c r="B29" s="26">
        <v>10</v>
      </c>
      <c r="C29" s="26">
        <f>подсобка!B42*$B$29/100</f>
        <v>0.54</v>
      </c>
      <c r="D29" s="26">
        <f>подсобка!C42*$B$29/100</f>
        <v>0.09</v>
      </c>
      <c r="E29" s="26">
        <f>подсобка!D42*$B$29/100</f>
        <v>4.11</v>
      </c>
      <c r="F29" s="26">
        <f>подсобка!E42*$B$29/100</f>
        <v>21</v>
      </c>
      <c r="G29" s="26">
        <f>подсобка!F42*$B$29/100</f>
        <v>0.017</v>
      </c>
      <c r="H29" s="26">
        <f>подсобка!G42*$B$29/100</f>
        <v>0</v>
      </c>
      <c r="I29" s="26">
        <f>подсобка!H42*$B$29/100</f>
        <v>0</v>
      </c>
      <c r="J29" s="26">
        <f>подсобка!I42*$B$29/100</f>
        <v>0.3</v>
      </c>
      <c r="K29" s="26">
        <f>подсобка!J42*$B$29/100</f>
        <v>1.8</v>
      </c>
      <c r="L29" s="26">
        <f>подсобка!K42*$B$29/100</f>
        <v>1.6</v>
      </c>
      <c r="M29" s="26">
        <f>подсобка!L42*$B$29/100</f>
        <v>8.7</v>
      </c>
      <c r="N29" s="26">
        <f>подсобка!M42*$B$29/100</f>
        <v>0.12</v>
      </c>
    </row>
    <row r="30" spans="1:14" s="46" customFormat="1" ht="18.75" hidden="1">
      <c r="A30" s="26" t="s">
        <v>206</v>
      </c>
      <c r="B30" s="26">
        <v>50</v>
      </c>
      <c r="C30" s="26">
        <f>подсобка!B32*$B$30/100</f>
        <v>0.75</v>
      </c>
      <c r="D30" s="26">
        <f>подсобка!C32*$B$30/100</f>
        <v>0.05</v>
      </c>
      <c r="E30" s="26">
        <f>подсобка!D32*$B$30/100</f>
        <v>5.5</v>
      </c>
      <c r="F30" s="26">
        <f>подсобка!E32*$B$30/100</f>
        <v>25</v>
      </c>
      <c r="G30" s="26">
        <f>подсобка!F32*$B$30/100</f>
        <v>0.05</v>
      </c>
      <c r="H30" s="26">
        <f>подсобка!G32*$B$30/100</f>
        <v>10</v>
      </c>
      <c r="I30" s="26">
        <f>подсобка!H32*$B$30/100</f>
        <v>0</v>
      </c>
      <c r="J30" s="26">
        <f>подсобка!I32*$B$30/100</f>
        <v>0.2</v>
      </c>
      <c r="K30" s="26">
        <f>подсобка!J32*$B$30/100</f>
        <v>5</v>
      </c>
      <c r="L30" s="26">
        <f>подсобка!K32*$B$30/100</f>
        <v>11.5</v>
      </c>
      <c r="M30" s="26">
        <f>подсобка!L32*$B$30/100</f>
        <v>29</v>
      </c>
      <c r="N30" s="26">
        <f>подсобка!M32*$B$30/100</f>
        <v>0.45</v>
      </c>
    </row>
    <row r="31" spans="1:14" s="46" customFormat="1" ht="18.75" hidden="1">
      <c r="A31" s="26" t="s">
        <v>207</v>
      </c>
      <c r="B31" s="26">
        <v>10</v>
      </c>
      <c r="C31" s="26">
        <f>подсобка!B41*$B$31/100</f>
        <v>0.17</v>
      </c>
      <c r="D31" s="26">
        <f>подсобка!C41*$B$31/100</f>
        <v>0</v>
      </c>
      <c r="E31" s="26">
        <f>подсобка!D41*$B$31/100</f>
        <v>0.95</v>
      </c>
      <c r="F31" s="26">
        <f>подсобка!E41*$B$31/100</f>
        <v>4.3</v>
      </c>
      <c r="G31" s="26">
        <f>подсобка!F41*$B$31/100</f>
        <v>0.005</v>
      </c>
      <c r="H31" s="26">
        <f>подсобка!G41*$B$31/100</f>
        <v>1</v>
      </c>
      <c r="I31" s="26">
        <f>подсобка!H41*$B$31/100</f>
        <v>0</v>
      </c>
      <c r="J31" s="26">
        <f>подсобка!I41*$B$31/100</f>
        <v>0.04</v>
      </c>
      <c r="K31" s="26">
        <f>подсобка!J41*$B$31/100</f>
        <v>3.1</v>
      </c>
      <c r="L31" s="26">
        <f>подсобка!K41*$B$31/100</f>
        <v>1.4</v>
      </c>
      <c r="M31" s="26">
        <f>подсобка!L41*$B$31/100</f>
        <v>5.8</v>
      </c>
      <c r="N31" s="26">
        <f>подсобка!M41*$B$31/100</f>
        <v>0.08</v>
      </c>
    </row>
    <row r="32" spans="1:14" s="46" customFormat="1" ht="18.75" hidden="1">
      <c r="A32" s="26" t="s">
        <v>208</v>
      </c>
      <c r="B32" s="26">
        <v>10</v>
      </c>
      <c r="C32" s="26">
        <f>подсобка!B52*$B$32/100</f>
        <v>0.13</v>
      </c>
      <c r="D32" s="26">
        <f>подсобка!C52*$B$32/100</f>
        <v>0.03</v>
      </c>
      <c r="E32" s="26">
        <f>подсобка!D52*$B$32/100</f>
        <v>0.73</v>
      </c>
      <c r="F32" s="26">
        <f>подсобка!E52*$B$32/100</f>
        <v>3.6</v>
      </c>
      <c r="G32" s="26">
        <f>подсобка!F52*$B$32/100</f>
        <v>0.003</v>
      </c>
      <c r="H32" s="26">
        <f>подсобка!G52*$B$32/100</f>
        <v>0.4</v>
      </c>
      <c r="I32" s="26">
        <f>подсобка!H52*$B$32/100</f>
        <v>0</v>
      </c>
      <c r="J32" s="26">
        <f>подсобка!I52*$B$32/100</f>
        <v>0.04</v>
      </c>
      <c r="K32" s="26">
        <f>подсобка!J52*$B$32/100</f>
        <v>4.2</v>
      </c>
      <c r="L32" s="26">
        <f>подсобка!K52*$B$32/100</f>
        <v>1.3</v>
      </c>
      <c r="M32" s="26">
        <f>подсобка!L52*$B$32/100</f>
        <v>4.1</v>
      </c>
      <c r="N32" s="26">
        <f>подсобка!M52*$B$32/100</f>
        <v>0.06</v>
      </c>
    </row>
    <row r="33" spans="1:14" s="46" customFormat="1" ht="18.75" hidden="1">
      <c r="A33" s="26" t="s">
        <v>298</v>
      </c>
      <c r="B33" s="26">
        <v>30</v>
      </c>
      <c r="C33" s="26">
        <f>подсобка!B38*$B$33/100</f>
        <v>3.75</v>
      </c>
      <c r="D33" s="26">
        <f>подсобка!C38*$B$33/100</f>
        <v>4.02</v>
      </c>
      <c r="E33" s="26">
        <f>подсобка!D38*$B$33/100</f>
        <v>0.21</v>
      </c>
      <c r="F33" s="26">
        <f>подсобка!E38*$B$33/100</f>
        <v>51</v>
      </c>
      <c r="G33" s="26">
        <f>подсобка!F38*$B$33/100</f>
        <v>0.021</v>
      </c>
      <c r="H33" s="26">
        <f>подсобка!G38*$B$33/100</f>
        <v>0</v>
      </c>
      <c r="I33" s="26">
        <f>подсобка!H38*$B$33/100</f>
        <v>0.021</v>
      </c>
      <c r="J33" s="26">
        <f>подсобка!I38*$B$33/100</f>
        <v>0.12</v>
      </c>
      <c r="K33" s="26">
        <f>подсобка!J38*$B$33/100</f>
        <v>4.8</v>
      </c>
      <c r="L33" s="26">
        <f>подсобка!K38*$B$33/100</f>
        <v>8.1</v>
      </c>
      <c r="M33" s="26">
        <f>подсобка!L38*$B$33/100</f>
        <v>68.4</v>
      </c>
      <c r="N33" s="26">
        <f>подсобка!M38*$B$33/100</f>
        <v>0.9</v>
      </c>
    </row>
    <row r="34" spans="1:14" s="46" customFormat="1" ht="31.5">
      <c r="A34" s="26" t="s">
        <v>299</v>
      </c>
      <c r="B34" s="26" t="s">
        <v>308</v>
      </c>
      <c r="C34" s="26">
        <f aca="true" t="shared" si="6" ref="C34:N34">SUM(C35:C36)</f>
        <v>6.548</v>
      </c>
      <c r="D34" s="26">
        <f t="shared" si="6"/>
        <v>5.72</v>
      </c>
      <c r="E34" s="26">
        <f t="shared" si="6"/>
        <v>18.971999999999998</v>
      </c>
      <c r="F34" s="26">
        <f t="shared" si="6"/>
        <v>165</v>
      </c>
      <c r="G34" s="26">
        <f t="shared" si="6"/>
        <v>0.35</v>
      </c>
      <c r="H34" s="26">
        <f t="shared" si="6"/>
        <v>0</v>
      </c>
      <c r="I34" s="26">
        <f t="shared" si="6"/>
        <v>0.04</v>
      </c>
      <c r="J34" s="26">
        <f t="shared" si="6"/>
        <v>4.726</v>
      </c>
      <c r="K34" s="26">
        <f t="shared" si="6"/>
        <v>46.26</v>
      </c>
      <c r="L34" s="26">
        <f t="shared" si="6"/>
        <v>44.24</v>
      </c>
      <c r="M34" s="26">
        <f t="shared" si="6"/>
        <v>114.52</v>
      </c>
      <c r="N34" s="26">
        <f t="shared" si="6"/>
        <v>3.516</v>
      </c>
    </row>
    <row r="35" spans="1:14" s="46" customFormat="1" ht="18.75" hidden="1">
      <c r="A35" s="26" t="s">
        <v>210</v>
      </c>
      <c r="B35" s="26">
        <v>50</v>
      </c>
      <c r="C35" s="26">
        <f>подсобка!B20*$B$35/100</f>
        <v>6.5</v>
      </c>
      <c r="D35" s="26">
        <f>подсобка!C20*$B$35/100</f>
        <v>0.8</v>
      </c>
      <c r="E35" s="26">
        <f>подсобка!D20*$B$35/100</f>
        <v>18.9</v>
      </c>
      <c r="F35" s="26">
        <f>подсобка!E20*$B$35/100</f>
        <v>113</v>
      </c>
      <c r="G35" s="26">
        <f>подсобка!F20*$B$35/100</f>
        <v>0.35</v>
      </c>
      <c r="H35" s="26">
        <f>подсобка!G20*$B$35/100</f>
        <v>0</v>
      </c>
      <c r="I35" s="26">
        <f>подсобка!H20*$B$35/100</f>
        <v>0</v>
      </c>
      <c r="J35" s="26">
        <f>подсобка!I20*$B$35/100</f>
        <v>4.55</v>
      </c>
      <c r="K35" s="26">
        <f>подсобка!J20*$B$35/100</f>
        <v>44.5</v>
      </c>
      <c r="L35" s="26">
        <f>подсобка!K20*$B$35/100</f>
        <v>44</v>
      </c>
      <c r="M35" s="26">
        <f>подсобка!L20*$B$35/100</f>
        <v>113</v>
      </c>
      <c r="N35" s="26">
        <f>подсобка!M20*$B$35/100</f>
        <v>3.5</v>
      </c>
    </row>
    <row r="36" spans="1:14" s="45" customFormat="1" ht="15.75" hidden="1">
      <c r="A36" s="26" t="s">
        <v>200</v>
      </c>
      <c r="B36" s="26">
        <v>8</v>
      </c>
      <c r="C36" s="26">
        <f>подсобка!B45*$B$36/100</f>
        <v>0.048</v>
      </c>
      <c r="D36" s="26">
        <f>подсобка!C45*$B$36/100</f>
        <v>4.92</v>
      </c>
      <c r="E36" s="26">
        <f>подсобка!D45*$B$36/100</f>
        <v>0.07200000000000001</v>
      </c>
      <c r="F36" s="26">
        <f>подсобка!E45*$B$36/100</f>
        <v>52</v>
      </c>
      <c r="G36" s="26">
        <f>подсобка!F45*$B$36/100</f>
        <v>0</v>
      </c>
      <c r="H36" s="26">
        <f>подсобка!G45*$B$36/100</f>
        <v>0</v>
      </c>
      <c r="I36" s="26">
        <f>подсобка!H45*$B$36/100</f>
        <v>0.04</v>
      </c>
      <c r="J36" s="26">
        <f>подсобка!I45*$B$36/100</f>
        <v>0.17600000000000002</v>
      </c>
      <c r="K36" s="26">
        <f>подсобка!J45*$B$36/100</f>
        <v>1.76</v>
      </c>
      <c r="L36" s="26">
        <f>подсобка!K45*$B$36/100</f>
        <v>0.24</v>
      </c>
      <c r="M36" s="26">
        <f>подсобка!L45*$B$36/100</f>
        <v>1.52</v>
      </c>
      <c r="N36" s="26">
        <f>подсобка!M45*$B$36/100</f>
        <v>0.016</v>
      </c>
    </row>
    <row r="37" spans="1:14" s="45" customFormat="1" ht="15" customHeight="1">
      <c r="A37" s="26" t="s">
        <v>252</v>
      </c>
      <c r="B37" s="26">
        <v>60</v>
      </c>
      <c r="C37" s="26">
        <f aca="true" t="shared" si="7" ref="C37:N37">SUM(C38:C44)</f>
        <v>8.74</v>
      </c>
      <c r="D37" s="26">
        <f t="shared" si="7"/>
        <v>9.981</v>
      </c>
      <c r="E37" s="26">
        <f t="shared" si="7"/>
        <v>4.231</v>
      </c>
      <c r="F37" s="26">
        <f t="shared" si="7"/>
        <v>185.06</v>
      </c>
      <c r="G37" s="26">
        <f t="shared" si="7"/>
        <v>0.058800000000000005</v>
      </c>
      <c r="H37" s="26">
        <f t="shared" si="7"/>
        <v>2.44</v>
      </c>
      <c r="I37" s="26">
        <f t="shared" si="7"/>
        <v>0.015</v>
      </c>
      <c r="J37" s="26">
        <f t="shared" si="7"/>
        <v>1.9020000000000001</v>
      </c>
      <c r="K37" s="26">
        <f t="shared" si="7"/>
        <v>15.780000000000001</v>
      </c>
      <c r="L37" s="26">
        <f t="shared" si="7"/>
        <v>18.13</v>
      </c>
      <c r="M37" s="26">
        <f t="shared" si="7"/>
        <v>155.31</v>
      </c>
      <c r="N37" s="26">
        <f t="shared" si="7"/>
        <v>2.0940000000000003</v>
      </c>
    </row>
    <row r="38" spans="1:14" s="46" customFormat="1" ht="18.75" hidden="1">
      <c r="A38" s="26" t="s">
        <v>195</v>
      </c>
      <c r="B38" s="26">
        <v>3</v>
      </c>
      <c r="C38" s="26">
        <f>подсобка!B45*$B$38/100</f>
        <v>0.018</v>
      </c>
      <c r="D38" s="26">
        <f>подсобка!C45*$B$38/100</f>
        <v>1.845</v>
      </c>
      <c r="E38" s="26">
        <f>подсобка!D45*$B$38/100</f>
        <v>0.027000000000000003</v>
      </c>
      <c r="F38" s="26">
        <f>подсобка!E45*$B$38/100</f>
        <v>19.5</v>
      </c>
      <c r="G38" s="26">
        <f>подсобка!F45*$B$38/100</f>
        <v>0</v>
      </c>
      <c r="H38" s="26">
        <f>подсобка!G45*$B$38/100</f>
        <v>0</v>
      </c>
      <c r="I38" s="26">
        <f>подсобка!H45*$B$38/100</f>
        <v>0.015</v>
      </c>
      <c r="J38" s="26">
        <f>подсобка!I45*$B$38/100</f>
        <v>0.066</v>
      </c>
      <c r="K38" s="26">
        <f>подсобка!J45*$B$38/100</f>
        <v>0.66</v>
      </c>
      <c r="L38" s="26">
        <f>подсобка!K45*$B$38/100</f>
        <v>0.09</v>
      </c>
      <c r="M38" s="26">
        <f>подсобка!L45*$B$38/100</f>
        <v>0.57</v>
      </c>
      <c r="N38" s="26">
        <f>подсобка!M45*$B$38/100</f>
        <v>0.006000000000000001</v>
      </c>
    </row>
    <row r="39" spans="1:14" s="46" customFormat="1" ht="18.75" hidden="1">
      <c r="A39" s="26" t="s">
        <v>208</v>
      </c>
      <c r="B39" s="26">
        <v>10</v>
      </c>
      <c r="C39" s="26">
        <f>подсобка!B52*$B$39/100</f>
        <v>0.13</v>
      </c>
      <c r="D39" s="26">
        <f>подсобка!C52*$B$39/100</f>
        <v>0.03</v>
      </c>
      <c r="E39" s="26">
        <f>подсобка!D52*$B$39/100</f>
        <v>0.73</v>
      </c>
      <c r="F39" s="26">
        <f>подсобка!E52*$B$39/100</f>
        <v>3.6</v>
      </c>
      <c r="G39" s="26">
        <f>подсобка!F52*$B$39/100</f>
        <v>0.003</v>
      </c>
      <c r="H39" s="26">
        <f>подсобка!G52*$B$39/100</f>
        <v>0.4</v>
      </c>
      <c r="I39" s="26">
        <f>подсобка!H52*$B$39/100</f>
        <v>0</v>
      </c>
      <c r="J39" s="26">
        <f>подсобка!I52*$B$39/100</f>
        <v>0.04</v>
      </c>
      <c r="K39" s="26">
        <f>подсобка!J52*$B$39/100</f>
        <v>4.2</v>
      </c>
      <c r="L39" s="26">
        <f>подсобка!K52*$B$39/100</f>
        <v>1.3</v>
      </c>
      <c r="M39" s="26">
        <f>подсобка!L52*$B$39/100</f>
        <v>4.1</v>
      </c>
      <c r="N39" s="26">
        <f>подсобка!M52*$B$39/100</f>
        <v>0.06</v>
      </c>
    </row>
    <row r="40" spans="1:14" s="46" customFormat="1" ht="18.75" hidden="1">
      <c r="A40" s="26" t="s">
        <v>207</v>
      </c>
      <c r="B40" s="26">
        <v>10</v>
      </c>
      <c r="C40" s="26">
        <f>подсобка!B41*$B$40/100</f>
        <v>0.17</v>
      </c>
      <c r="D40" s="26">
        <f>подсобка!C41*$B$40/100</f>
        <v>0</v>
      </c>
      <c r="E40" s="26">
        <f>подсобка!D41*$B$40/100</f>
        <v>0.95</v>
      </c>
      <c r="F40" s="26">
        <f>подсобка!E41*$B$40/100</f>
        <v>4.3</v>
      </c>
      <c r="G40" s="26">
        <f>подсобка!F41*$B$40/100</f>
        <v>0.005</v>
      </c>
      <c r="H40" s="26">
        <f>подсобка!G41*$B$40/100</f>
        <v>1</v>
      </c>
      <c r="I40" s="26">
        <f>подсобка!H41*$B$40/100</f>
        <v>0</v>
      </c>
      <c r="J40" s="26">
        <f>подсобка!I41*$B$40/100</f>
        <v>0.04</v>
      </c>
      <c r="K40" s="26">
        <f>подсобка!J41*$B$40/100</f>
        <v>3.1</v>
      </c>
      <c r="L40" s="26">
        <f>подсобка!K41*$B$40/100</f>
        <v>1.4</v>
      </c>
      <c r="M40" s="26">
        <f>подсобка!L41*$B$40/100</f>
        <v>5.8</v>
      </c>
      <c r="N40" s="26">
        <f>подсобка!M41*$B$40/100</f>
        <v>0.08</v>
      </c>
    </row>
    <row r="41" spans="1:14" s="46" customFormat="1" ht="18.75" hidden="1">
      <c r="A41" s="26" t="s">
        <v>222</v>
      </c>
      <c r="B41" s="26">
        <v>4</v>
      </c>
      <c r="C41" s="26">
        <f>подсобка!B92*$B$41/100</f>
        <v>0.14400000000000002</v>
      </c>
      <c r="D41" s="26">
        <f>подсобка!C92*$B$41/100</f>
        <v>0</v>
      </c>
      <c r="E41" s="26">
        <f>подсобка!D92*$B$41/100</f>
        <v>0.47200000000000003</v>
      </c>
      <c r="F41" s="26">
        <f>подсобка!E92*$B$41/100</f>
        <v>2.52</v>
      </c>
      <c r="G41" s="26">
        <f>подсобка!F92*$B$41/100</f>
        <v>0.002</v>
      </c>
      <c r="H41" s="26">
        <f>подсобка!G92*$B$41/100</f>
        <v>1.04</v>
      </c>
      <c r="I41" s="26">
        <f>подсобка!H92*$B$41/100</f>
        <v>0</v>
      </c>
      <c r="J41" s="26">
        <f>подсобка!I92*$B$41/100</f>
        <v>0.016</v>
      </c>
      <c r="K41" s="26">
        <f>подсобка!J92*$B$41/100</f>
        <v>0.8</v>
      </c>
      <c r="L41" s="26">
        <f>подсобка!K92*$B$41/100</f>
        <v>0</v>
      </c>
      <c r="M41" s="26">
        <f>подсобка!L92*$B$41/100</f>
        <v>2.8</v>
      </c>
      <c r="N41" s="26">
        <f>подсобка!M92*$B$41/100</f>
        <v>0.08</v>
      </c>
    </row>
    <row r="42" spans="1:14" s="46" customFormat="1" ht="18.75" hidden="1">
      <c r="A42" s="26" t="s">
        <v>197</v>
      </c>
      <c r="B42" s="26">
        <v>4</v>
      </c>
      <c r="C42" s="26">
        <f>подсобка!B54*$B$42/100</f>
        <v>0.228</v>
      </c>
      <c r="D42" s="26">
        <f>подсобка!C54*$B$42/100</f>
        <v>0.036000000000000004</v>
      </c>
      <c r="E42" s="26">
        <f>подсобка!D54*$B$42/100</f>
        <v>2.052</v>
      </c>
      <c r="F42" s="26">
        <f>подсобка!E54*$B$42/100</f>
        <v>10.24</v>
      </c>
      <c r="G42" s="26">
        <f>подсобка!F54*$B$42/100</f>
        <v>0.0068000000000000005</v>
      </c>
      <c r="H42" s="26">
        <f>подсобка!G54*$B$42/100</f>
        <v>0</v>
      </c>
      <c r="I42" s="26">
        <f>подсобка!H54*$B$42/100</f>
        <v>0</v>
      </c>
      <c r="J42" s="26">
        <f>подсобка!I54*$B$42/100</f>
        <v>0.12</v>
      </c>
      <c r="K42" s="26">
        <f>подсобка!J54*$B$42/100</f>
        <v>0.72</v>
      </c>
      <c r="L42" s="26">
        <f>подсобка!K54*$B$42/100</f>
        <v>0.64</v>
      </c>
      <c r="M42" s="26">
        <f>подсобка!L54*$B$42/100</f>
        <v>3.44</v>
      </c>
      <c r="N42" s="26">
        <f>подсобка!M54*$B$42/100</f>
        <v>0.048</v>
      </c>
    </row>
    <row r="43" spans="1:14" s="46" customFormat="1" ht="18.75" hidden="1">
      <c r="A43" s="26" t="s">
        <v>198</v>
      </c>
      <c r="B43" s="26" t="s">
        <v>196</v>
      </c>
      <c r="C43" s="26">
        <f>подсобка!B44*$B$43/100</f>
        <v>0</v>
      </c>
      <c r="D43" s="26">
        <f>подсобка!C44*$B$43/100</f>
        <v>1.42</v>
      </c>
      <c r="E43" s="26">
        <f>подсобка!D44*$B$43/100</f>
        <v>0</v>
      </c>
      <c r="F43" s="26">
        <f>подсобка!E44*$B$43/100</f>
        <v>14</v>
      </c>
      <c r="G43" s="26">
        <f>подсобка!F44*$B$43/100</f>
        <v>0</v>
      </c>
      <c r="H43" s="26">
        <f>подсобка!G44*$B$43/100</f>
        <v>0</v>
      </c>
      <c r="I43" s="26">
        <f>подсобка!H44*$B$43/100</f>
        <v>0</v>
      </c>
      <c r="J43" s="26">
        <f>подсобка!I44*$B$43/100</f>
        <v>1.34</v>
      </c>
      <c r="K43" s="26">
        <f>подсобка!J44*$B$43/100</f>
        <v>0</v>
      </c>
      <c r="L43" s="26">
        <f>подсобка!K44*$B$43/100</f>
        <v>0</v>
      </c>
      <c r="M43" s="26">
        <f>подсобка!L44*$B$43/100</f>
        <v>0</v>
      </c>
      <c r="N43" s="26">
        <f>подсобка!M44*$B$43/100</f>
        <v>0</v>
      </c>
    </row>
    <row r="44" spans="1:14" s="46" customFormat="1" ht="18.75" hidden="1">
      <c r="A44" s="26" t="s">
        <v>253</v>
      </c>
      <c r="B44" s="26">
        <v>70</v>
      </c>
      <c r="C44" s="26">
        <f>подсобка!B17*$B$44/100</f>
        <v>8.05</v>
      </c>
      <c r="D44" s="26">
        <f>подсобка!C17*$B$44/100</f>
        <v>6.65</v>
      </c>
      <c r="E44" s="26">
        <f>подсобка!D17*$B$44/100</f>
        <v>0</v>
      </c>
      <c r="F44" s="26">
        <f>подсобка!E17*$B$44/100</f>
        <v>130.9</v>
      </c>
      <c r="G44" s="26">
        <f>подсобка!F17*$B$44/100</f>
        <v>0.042</v>
      </c>
      <c r="H44" s="26">
        <f>подсобка!G17*$B$44/100</f>
        <v>0</v>
      </c>
      <c r="I44" s="26">
        <f>подсобка!H17*$B$44/100</f>
        <v>0</v>
      </c>
      <c r="J44" s="26">
        <f>подсобка!I17*$B$44/100</f>
        <v>0.28</v>
      </c>
      <c r="K44" s="26">
        <f>подсобка!J17*$B$44/100</f>
        <v>6.3</v>
      </c>
      <c r="L44" s="26">
        <f>подсобка!K17*$B$44/100</f>
        <v>14.7</v>
      </c>
      <c r="M44" s="26">
        <f>подсобка!L17*$B$44/100</f>
        <v>138.6</v>
      </c>
      <c r="N44" s="26">
        <f>подсобка!M17*$B$44/100</f>
        <v>1.82</v>
      </c>
    </row>
    <row r="45" spans="1:14" s="45" customFormat="1" ht="31.5">
      <c r="A45" s="26" t="s">
        <v>15</v>
      </c>
      <c r="B45" s="26" t="s">
        <v>16</v>
      </c>
      <c r="C45" s="26">
        <f aca="true" t="shared" si="8" ref="C45:N45">SUM(C46:C47)</f>
        <v>0.03</v>
      </c>
      <c r="D45" s="26">
        <f t="shared" si="8"/>
        <v>0</v>
      </c>
      <c r="E45" s="26">
        <f t="shared" si="8"/>
        <v>10.575999999999999</v>
      </c>
      <c r="F45" s="26">
        <f t="shared" si="8"/>
        <v>39.36</v>
      </c>
      <c r="G45" s="26">
        <f t="shared" si="8"/>
        <v>0.0003</v>
      </c>
      <c r="H45" s="26">
        <f t="shared" si="8"/>
        <v>0.02</v>
      </c>
      <c r="I45" s="26">
        <f t="shared" si="8"/>
        <v>0.01</v>
      </c>
      <c r="J45" s="26">
        <f t="shared" si="8"/>
        <v>0</v>
      </c>
      <c r="K45" s="26">
        <f t="shared" si="8"/>
        <v>1.52</v>
      </c>
      <c r="L45" s="26">
        <f t="shared" si="8"/>
        <v>0.97</v>
      </c>
      <c r="M45" s="26">
        <f t="shared" si="8"/>
        <v>1.98</v>
      </c>
      <c r="N45" s="26">
        <f t="shared" si="8"/>
        <v>0.069</v>
      </c>
    </row>
    <row r="46" spans="1:14" s="45" customFormat="1" ht="15.75" hidden="1">
      <c r="A46" s="26" t="s">
        <v>211</v>
      </c>
      <c r="B46" s="26">
        <v>10</v>
      </c>
      <c r="C46" s="26">
        <f>подсобка!B81*$B$46/100</f>
        <v>0.03</v>
      </c>
      <c r="D46" s="26">
        <f>подсобка!C81*$B$46/100</f>
        <v>0</v>
      </c>
      <c r="E46" s="26">
        <f>подсобка!D81*$B$46/100</f>
        <v>1.45</v>
      </c>
      <c r="F46" s="26">
        <f>подсобка!E81*$B$46/100</f>
        <v>5.56</v>
      </c>
      <c r="G46" s="26">
        <f>подсобка!F81*$B$46/100</f>
        <v>0.0003</v>
      </c>
      <c r="H46" s="26">
        <f>подсобка!G81*$B$46/100</f>
        <v>0.02</v>
      </c>
      <c r="I46" s="26">
        <f>подсобка!H81*$B$46/100</f>
        <v>0.01</v>
      </c>
      <c r="J46" s="26">
        <f>подсобка!I81*$B$46/100</f>
        <v>0</v>
      </c>
      <c r="K46" s="26">
        <f>подсобка!J81*$B$46/100</f>
        <v>1.26</v>
      </c>
      <c r="L46" s="26">
        <f>подсобка!K81*$B$46/100</f>
        <v>0.97</v>
      </c>
      <c r="M46" s="26">
        <f>подсобка!L81*$B$46/100</f>
        <v>1.98</v>
      </c>
      <c r="N46" s="26">
        <f>подсобка!M81*$B$46/100</f>
        <v>0.03</v>
      </c>
    </row>
    <row r="47" spans="1:14" s="46" customFormat="1" ht="18.75" hidden="1">
      <c r="A47" s="26" t="s">
        <v>204</v>
      </c>
      <c r="B47" s="26">
        <v>13</v>
      </c>
      <c r="C47" s="26">
        <f>подсобка!B73*$B$47/100</f>
        <v>0</v>
      </c>
      <c r="D47" s="26">
        <f>подсобка!C73*$B$47/100</f>
        <v>0</v>
      </c>
      <c r="E47" s="26">
        <f>подсобка!D73*$B$47/100</f>
        <v>9.126</v>
      </c>
      <c r="F47" s="26">
        <f>подсобка!E73*$B$47/100</f>
        <v>33.8</v>
      </c>
      <c r="G47" s="26">
        <f>подсобка!F73*$B$47/100</f>
        <v>0</v>
      </c>
      <c r="H47" s="26">
        <f>подсобка!G73*$B$47/100</f>
        <v>0</v>
      </c>
      <c r="I47" s="26">
        <f>подсобка!H73*$B$47/100</f>
        <v>0</v>
      </c>
      <c r="J47" s="26">
        <f>подсобка!I73*$B$47/100</f>
        <v>0</v>
      </c>
      <c r="K47" s="26">
        <f>подсобка!J73*$B$47/100</f>
        <v>0.26</v>
      </c>
      <c r="L47" s="26">
        <f>подсобка!K73*$B$47/100</f>
        <v>0</v>
      </c>
      <c r="M47" s="26">
        <f>подсобка!L73*$B$47/100</f>
        <v>0</v>
      </c>
      <c r="N47" s="26">
        <f>подсобка!M73*$B$47/100</f>
        <v>0.039</v>
      </c>
    </row>
    <row r="48" spans="1:14" s="45" customFormat="1" ht="15.75">
      <c r="A48" s="26" t="s">
        <v>17</v>
      </c>
      <c r="B48" s="26">
        <v>30</v>
      </c>
      <c r="C48" s="26">
        <f>подсобка!B97*$B$48/100</f>
        <v>1.35</v>
      </c>
      <c r="D48" s="26">
        <f>подсобка!C97*$B$48/100</f>
        <v>0.18</v>
      </c>
      <c r="E48" s="26">
        <f>подсобка!D97*$B$48/100</f>
        <v>13.65</v>
      </c>
      <c r="F48" s="26">
        <f>подсобка!E97*$B$48/100</f>
        <v>54</v>
      </c>
      <c r="G48" s="26">
        <f>подсобка!F97*$B$48/100</f>
        <v>0.033</v>
      </c>
      <c r="H48" s="26">
        <f>подсобка!G97*$B$48/100</f>
        <v>0</v>
      </c>
      <c r="I48" s="26">
        <f>подсобка!H97*$B$48/100</f>
        <v>0</v>
      </c>
      <c r="J48" s="26">
        <f>подсобка!I97*$B$48/100</f>
        <v>0.9</v>
      </c>
      <c r="K48" s="26">
        <f>подсобка!J97*$B$48/100</f>
        <v>6</v>
      </c>
      <c r="L48" s="26">
        <f>подсобка!K97*$B$48/100</f>
        <v>4.2</v>
      </c>
      <c r="M48" s="26">
        <f>подсобка!L97*$B$48/100</f>
        <v>19.5</v>
      </c>
      <c r="N48" s="26">
        <f>подсобка!M97*$B$48/100</f>
        <v>0.27</v>
      </c>
    </row>
    <row r="49" spans="1:14" s="45" customFormat="1" ht="15.75">
      <c r="A49" s="26" t="s">
        <v>18</v>
      </c>
      <c r="B49" s="26">
        <v>60</v>
      </c>
      <c r="C49" s="26">
        <f>подсобка!B98*$B$49/100</f>
        <v>1.5</v>
      </c>
      <c r="D49" s="26">
        <f>подсобка!C98*$B$49/100</f>
        <v>0.42</v>
      </c>
      <c r="E49" s="26">
        <f>подсобка!D98*$B$49/100</f>
        <v>15.84</v>
      </c>
      <c r="F49" s="26">
        <f>подсобка!E98*$B$49/100</f>
        <v>90</v>
      </c>
      <c r="G49" s="26">
        <f>подсобка!F98*$B$49/100</f>
        <v>0.048</v>
      </c>
      <c r="H49" s="26">
        <f>подсобка!G98*$B$49/100</f>
        <v>0</v>
      </c>
      <c r="I49" s="26">
        <f>подсобка!H98*$B$49/100</f>
        <v>0</v>
      </c>
      <c r="J49" s="26">
        <f>подсобка!I98*$B$49/100</f>
        <v>1.8</v>
      </c>
      <c r="K49" s="26">
        <f>подсобка!J98*$B$49/100</f>
        <v>12.6</v>
      </c>
      <c r="L49" s="26">
        <f>подсобка!K98*$B$49/100</f>
        <v>11.4</v>
      </c>
      <c r="M49" s="26">
        <f>подсобка!L98*$B$49/100</f>
        <v>52.2</v>
      </c>
      <c r="N49" s="26">
        <f>подсобка!M98*$B$49/100</f>
        <v>1.2</v>
      </c>
    </row>
    <row r="50" spans="1:14" s="45" customFormat="1" ht="15.75">
      <c r="A50" s="47" t="s">
        <v>10</v>
      </c>
      <c r="B50" s="47"/>
      <c r="C50" s="47">
        <f aca="true" t="shared" si="9" ref="C50:N50">SUM(C21,C27,C34,C37,C45,C48:C49)</f>
        <v>24.571000000000005</v>
      </c>
      <c r="D50" s="47">
        <f t="shared" si="9"/>
        <v>21.941000000000003</v>
      </c>
      <c r="E50" s="47">
        <f t="shared" si="9"/>
        <v>81.558</v>
      </c>
      <c r="F50" s="47">
        <f t="shared" si="9"/>
        <v>690.67</v>
      </c>
      <c r="G50" s="47">
        <f t="shared" si="9"/>
        <v>0.6181</v>
      </c>
      <c r="H50" s="47">
        <f t="shared" si="9"/>
        <v>44.36</v>
      </c>
      <c r="I50" s="47">
        <f t="shared" si="9"/>
        <v>0.086</v>
      </c>
      <c r="J50" s="47">
        <f t="shared" si="9"/>
        <v>11.668000000000001</v>
      </c>
      <c r="K50" s="47">
        <f t="shared" si="9"/>
        <v>127.99999999999999</v>
      </c>
      <c r="L50" s="47">
        <f t="shared" si="9"/>
        <v>112.84</v>
      </c>
      <c r="M50" s="47">
        <f t="shared" si="9"/>
        <v>479.46</v>
      </c>
      <c r="N50" s="47">
        <f t="shared" si="9"/>
        <v>9.705</v>
      </c>
    </row>
    <row r="51" spans="1:14" ht="18.75">
      <c r="A51" s="2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5" customFormat="1" ht="31.5">
      <c r="A52" s="26" t="s">
        <v>174</v>
      </c>
      <c r="B52" s="26" t="s">
        <v>175</v>
      </c>
      <c r="C52" s="26">
        <f aca="true" t="shared" si="10" ref="C52:N52">SUM(C53:C60)</f>
        <v>3.771</v>
      </c>
      <c r="D52" s="26">
        <f t="shared" si="10"/>
        <v>4.510000000000001</v>
      </c>
      <c r="E52" s="26">
        <f t="shared" si="10"/>
        <v>32.48</v>
      </c>
      <c r="F52" s="26">
        <f t="shared" si="10"/>
        <v>194.9</v>
      </c>
      <c r="G52" s="26">
        <f t="shared" si="10"/>
        <v>0.1002</v>
      </c>
      <c r="H52" s="26">
        <f t="shared" si="10"/>
        <v>0.3</v>
      </c>
      <c r="I52" s="26">
        <f t="shared" si="10"/>
        <v>0.037</v>
      </c>
      <c r="J52" s="26">
        <f t="shared" si="10"/>
        <v>2.81</v>
      </c>
      <c r="K52" s="26">
        <f t="shared" si="10"/>
        <v>51.98</v>
      </c>
      <c r="L52" s="26">
        <f t="shared" si="10"/>
        <v>17.02</v>
      </c>
      <c r="M52" s="26">
        <f t="shared" si="10"/>
        <v>87.63</v>
      </c>
      <c r="N52" s="26">
        <f t="shared" si="10"/>
        <v>0.92</v>
      </c>
    </row>
    <row r="53" spans="1:14" s="46" customFormat="1" ht="18.75" hidden="1">
      <c r="A53" s="26" t="s">
        <v>204</v>
      </c>
      <c r="B53" s="26" t="s">
        <v>212</v>
      </c>
      <c r="C53" s="26">
        <f>подсобка!B73*$B$53/100</f>
        <v>0</v>
      </c>
      <c r="D53" s="26">
        <f>подсобка!C73*$B$53/100</f>
        <v>0</v>
      </c>
      <c r="E53" s="26">
        <f>подсобка!D73*$B$53/100</f>
        <v>7.02</v>
      </c>
      <c r="F53" s="26">
        <f>подсобка!E73*$B$53/100</f>
        <v>26</v>
      </c>
      <c r="G53" s="26">
        <f>подсобка!F73*$B$53/100</f>
        <v>0</v>
      </c>
      <c r="H53" s="26">
        <f>подсобка!G73*$B$53/100</f>
        <v>0</v>
      </c>
      <c r="I53" s="26">
        <f>подсобка!H73*$B$53/100</f>
        <v>0</v>
      </c>
      <c r="J53" s="26">
        <f>подсобка!I73*$B$53/100</f>
        <v>0</v>
      </c>
      <c r="K53" s="26">
        <f>подсобка!J73*$B$53/100</f>
        <v>0.2</v>
      </c>
      <c r="L53" s="26">
        <f>подсобка!K73*$B$53/100</f>
        <v>0</v>
      </c>
      <c r="M53" s="26">
        <f>подсобка!L73*$B$53/100</f>
        <v>0</v>
      </c>
      <c r="N53" s="26">
        <f>подсобка!M73*$B$53/100</f>
        <v>0.03</v>
      </c>
    </row>
    <row r="54" spans="1:14" s="46" customFormat="1" ht="18.75" hidden="1">
      <c r="A54" s="26" t="s">
        <v>21</v>
      </c>
      <c r="B54" s="26" t="s">
        <v>213</v>
      </c>
      <c r="C54" s="26">
        <f>подсобка!B48*$B$54/100</f>
        <v>0.66</v>
      </c>
      <c r="D54" s="26">
        <f>подсобка!C48*$B$54/100</f>
        <v>0.72</v>
      </c>
      <c r="E54" s="26">
        <f>подсобка!D48*$B$54/100</f>
        <v>1.41</v>
      </c>
      <c r="F54" s="26">
        <f>подсобка!E48*$B$54/100</f>
        <v>17.4</v>
      </c>
      <c r="G54" s="26">
        <f>подсобка!F48*$B$54/100</f>
        <v>0.006</v>
      </c>
      <c r="H54" s="26">
        <f>подсобка!G48*$B$54/100</f>
        <v>0.3</v>
      </c>
      <c r="I54" s="26">
        <f>подсобка!H48*$B$54/100</f>
        <v>0.006</v>
      </c>
      <c r="J54" s="26">
        <f>подсобка!I48*$B$54/100</f>
        <v>0.09</v>
      </c>
      <c r="K54" s="26">
        <f>подсобка!J48*$B$54/100</f>
        <v>36.3</v>
      </c>
      <c r="L54" s="26">
        <f>подсобка!K48*$B$54/100</f>
        <v>4.2</v>
      </c>
      <c r="M54" s="26">
        <f>подсобка!L48*$B$54/100</f>
        <v>27.3</v>
      </c>
      <c r="N54" s="26">
        <f>подсобка!M48*$B$54/100</f>
        <v>0.03</v>
      </c>
    </row>
    <row r="55" spans="1:14" s="46" customFormat="1" ht="18.75" hidden="1">
      <c r="A55" s="26" t="s">
        <v>193</v>
      </c>
      <c r="B55" s="26">
        <v>6</v>
      </c>
      <c r="C55" s="26">
        <f>подсобка!B107*$B$55/100</f>
        <v>0.42</v>
      </c>
      <c r="D55" s="26">
        <f>подсобка!C107*$B$55/100</f>
        <v>0.606</v>
      </c>
      <c r="E55" s="26">
        <f>подсобка!D107*$B$55/100</f>
        <v>0.041999999999999996</v>
      </c>
      <c r="F55" s="26">
        <f>подсобка!E107*$B$55/100</f>
        <v>9.42</v>
      </c>
      <c r="G55" s="26">
        <f>подсобка!F107*$B$55/100</f>
        <v>0.004200000000000001</v>
      </c>
      <c r="H55" s="26">
        <f>подсобка!G107*$B$55/100</f>
        <v>0</v>
      </c>
      <c r="I55" s="26">
        <f>подсобка!H107*$B$55/100</f>
        <v>0.020999999999999998</v>
      </c>
      <c r="J55" s="26">
        <f>подсобка!I107*$B$55/100</f>
        <v>0.12</v>
      </c>
      <c r="K55" s="26">
        <f>подсобка!J107*$B$55/100</f>
        <v>3.3</v>
      </c>
      <c r="L55" s="26">
        <f>подсобка!K107*$B$55/100</f>
        <v>3.24</v>
      </c>
      <c r="M55" s="26">
        <f>подсобка!L107*$B$55/100</f>
        <v>11.1</v>
      </c>
      <c r="N55" s="26">
        <f>подсобка!M107*$B$55/100</f>
        <v>0.16200000000000003</v>
      </c>
    </row>
    <row r="56" spans="1:14" s="46" customFormat="1" ht="18.75" hidden="1">
      <c r="A56" s="26" t="s">
        <v>197</v>
      </c>
      <c r="B56" s="26">
        <v>40</v>
      </c>
      <c r="C56" s="26">
        <f>подсобка!B54*$B$56/100</f>
        <v>2.28</v>
      </c>
      <c r="D56" s="26">
        <f>подсобка!C54*$B$56/100</f>
        <v>0.36</v>
      </c>
      <c r="E56" s="26">
        <f>подсобка!D54*$B$56/100</f>
        <v>20.52</v>
      </c>
      <c r="F56" s="26">
        <f>подсобка!E54*$B$56/100</f>
        <v>102.4</v>
      </c>
      <c r="G56" s="26">
        <f>подсобка!F54*$B$56/100</f>
        <v>0.068</v>
      </c>
      <c r="H56" s="26">
        <f>подсобка!G54*$B$56/100</f>
        <v>0</v>
      </c>
      <c r="I56" s="26">
        <f>подсобка!H54*$B$56/100</f>
        <v>0</v>
      </c>
      <c r="J56" s="26">
        <f>подсобка!I54*$B$56/100</f>
        <v>1.2</v>
      </c>
      <c r="K56" s="26">
        <f>подсобка!J54*$B$56/100</f>
        <v>7.2</v>
      </c>
      <c r="L56" s="26">
        <f>подсобка!K54*$B$56/100</f>
        <v>6.4</v>
      </c>
      <c r="M56" s="26">
        <f>подсобка!L54*$B$56/100</f>
        <v>34.4</v>
      </c>
      <c r="N56" s="26">
        <f>подсобка!M54*$B$56/100</f>
        <v>0.48</v>
      </c>
    </row>
    <row r="57" spans="1:14" s="46" customFormat="1" ht="18.75" hidden="1">
      <c r="A57" s="26" t="s">
        <v>214</v>
      </c>
      <c r="B57" s="26">
        <v>2</v>
      </c>
      <c r="C57" s="26">
        <f>подсобка!B26*$B$57/100</f>
        <v>0.254</v>
      </c>
      <c r="D57" s="26">
        <f>подсобка!C26*$B$57/100</f>
        <v>0.14400000000000002</v>
      </c>
      <c r="E57" s="26">
        <f>подсобка!D26*$B$57/100</f>
        <v>0.17</v>
      </c>
      <c r="F57" s="26">
        <f>подсобка!E26*$B$57/100</f>
        <v>2.18</v>
      </c>
      <c r="G57" s="26">
        <f>подсобка!F26*$B$57/100</f>
        <v>0.012</v>
      </c>
      <c r="H57" s="26">
        <f>подсобка!G26*$B$57/100</f>
        <v>0</v>
      </c>
      <c r="I57" s="26">
        <f>подсобка!H26*$B$57/100</f>
        <v>0</v>
      </c>
      <c r="J57" s="26">
        <f>подсобка!I26*$B$57/100</f>
        <v>0.016</v>
      </c>
      <c r="K57" s="26">
        <f>подсобка!J26*$B$57/100</f>
        <v>0.54</v>
      </c>
      <c r="L57" s="26">
        <f>подсобка!K26*$B$57/100</f>
        <v>1.02</v>
      </c>
      <c r="M57" s="26">
        <f>подсобка!L26*$B$57/100</f>
        <v>8</v>
      </c>
      <c r="N57" s="26">
        <f>подсобка!M26*$B$57/100</f>
        <v>0.064</v>
      </c>
    </row>
    <row r="58" spans="1:14" s="46" customFormat="1" ht="18.75" hidden="1">
      <c r="A58" s="26" t="s">
        <v>198</v>
      </c>
      <c r="B58" s="26" t="s">
        <v>196</v>
      </c>
      <c r="C58" s="26">
        <f>подсобка!B44*$B$58/100</f>
        <v>0</v>
      </c>
      <c r="D58" s="26">
        <f>подсобка!C44*$B$58/100</f>
        <v>1.42</v>
      </c>
      <c r="E58" s="26">
        <f>подсобка!D44*$B$58/100</f>
        <v>0</v>
      </c>
      <c r="F58" s="26">
        <f>подсобка!E44*$B$58/100</f>
        <v>14</v>
      </c>
      <c r="G58" s="26">
        <f>подсобка!F44*$B$58/100</f>
        <v>0</v>
      </c>
      <c r="H58" s="26">
        <f>подсобка!G44*$B$58/100</f>
        <v>0</v>
      </c>
      <c r="I58" s="26">
        <f>подсобка!H44*$B$58/100</f>
        <v>0</v>
      </c>
      <c r="J58" s="26">
        <f>подсобка!I44*$B$58/100</f>
        <v>1.34</v>
      </c>
      <c r="K58" s="26">
        <f>подсобка!J44*$B$58/100</f>
        <v>0</v>
      </c>
      <c r="L58" s="26">
        <f>подсобка!K44*$B$58/100</f>
        <v>0</v>
      </c>
      <c r="M58" s="26">
        <f>подсобка!L44*$B$58/100</f>
        <v>0</v>
      </c>
      <c r="N58" s="26">
        <f>подсобка!M44*$B$58/100</f>
        <v>0</v>
      </c>
    </row>
    <row r="59" spans="1:14" s="46" customFormat="1" ht="18.75" hidden="1">
      <c r="A59" s="26" t="s">
        <v>195</v>
      </c>
      <c r="B59" s="26" t="s">
        <v>196</v>
      </c>
      <c r="C59" s="26">
        <f>подсобка!B45*$B$59/100</f>
        <v>0.012</v>
      </c>
      <c r="D59" s="26">
        <f>подсобка!C45*$B$59/100</f>
        <v>1.23</v>
      </c>
      <c r="E59" s="26">
        <f>подсобка!D45*$B$59/100</f>
        <v>0.018000000000000002</v>
      </c>
      <c r="F59" s="26">
        <f>подсобка!E45*$B$59/100</f>
        <v>13</v>
      </c>
      <c r="G59" s="26">
        <f>подсобка!F45*$B$59/100</f>
        <v>0</v>
      </c>
      <c r="H59" s="26">
        <f>подсобка!G45*$B$59/100</f>
        <v>0</v>
      </c>
      <c r="I59" s="26">
        <f>подсобка!H45*$B$59/100</f>
        <v>0.01</v>
      </c>
      <c r="J59" s="26">
        <f>подсобка!I45*$B$59/100</f>
        <v>0.044000000000000004</v>
      </c>
      <c r="K59" s="26">
        <f>подсобка!J45*$B$59/100</f>
        <v>0.44</v>
      </c>
      <c r="L59" s="26">
        <f>подсобка!K45*$B$59/100</f>
        <v>0.06</v>
      </c>
      <c r="M59" s="26">
        <f>подсобка!L45*$B$59/100</f>
        <v>0.38</v>
      </c>
      <c r="N59" s="26">
        <f>подсобка!M45*$B$59/100</f>
        <v>0.004</v>
      </c>
    </row>
    <row r="60" spans="1:14" s="46" customFormat="1" ht="18.75" hidden="1">
      <c r="A60" s="26" t="s">
        <v>215</v>
      </c>
      <c r="B60" s="26">
        <v>5</v>
      </c>
      <c r="C60" s="26">
        <f>подсобка!B27*$B$60/100</f>
        <v>0.145</v>
      </c>
      <c r="D60" s="26">
        <f>подсобка!C27*$B$60/100</f>
        <v>0.03</v>
      </c>
      <c r="E60" s="26">
        <f>подсобка!D27*$B$60/100</f>
        <v>3.3</v>
      </c>
      <c r="F60" s="26">
        <f>подсобка!E27*$B$60/100</f>
        <v>10.5</v>
      </c>
      <c r="G60" s="26">
        <f>подсобка!F27*$B$60/100</f>
        <v>0.01</v>
      </c>
      <c r="H60" s="26">
        <f>подсобка!G27*$B$60/100</f>
        <v>0</v>
      </c>
      <c r="I60" s="26">
        <f>подсобка!H27*$B$60/100</f>
        <v>0</v>
      </c>
      <c r="J60" s="26">
        <f>подсобка!I27*$B$60/100</f>
        <v>0</v>
      </c>
      <c r="K60" s="26">
        <f>подсобка!J27*$B$60/100</f>
        <v>4</v>
      </c>
      <c r="L60" s="26">
        <f>подсобка!K27*$B$60/100</f>
        <v>2.1</v>
      </c>
      <c r="M60" s="26">
        <f>подсобка!L27*$B$60/100</f>
        <v>6.45</v>
      </c>
      <c r="N60" s="26">
        <f>подсобка!M27*$B$60/100</f>
        <v>0.15</v>
      </c>
    </row>
    <row r="61" spans="1:14" s="45" customFormat="1" ht="15.75">
      <c r="A61" s="26" t="s">
        <v>21</v>
      </c>
      <c r="B61" s="26">
        <v>200</v>
      </c>
      <c r="C61" s="26">
        <f>подсобка!B48*$B$61/100</f>
        <v>4.4</v>
      </c>
      <c r="D61" s="26">
        <f>подсобка!C48*$B$61/100</f>
        <v>4.8</v>
      </c>
      <c r="E61" s="26">
        <f>подсобка!D48*$B$61/100</f>
        <v>9.4</v>
      </c>
      <c r="F61" s="26">
        <f>подсобка!E48*$B$61/100</f>
        <v>116</v>
      </c>
      <c r="G61" s="26">
        <f>подсобка!F48*$B$61/100</f>
        <v>0.04</v>
      </c>
      <c r="H61" s="26">
        <f>подсобка!G48*$B$61/100</f>
        <v>2</v>
      </c>
      <c r="I61" s="26">
        <f>подсобка!H48*$B$61/100</f>
        <v>0.04</v>
      </c>
      <c r="J61" s="26">
        <f>подсобка!I48*$B$61/100</f>
        <v>0.6</v>
      </c>
      <c r="K61" s="26">
        <f>подсобка!J48*$B$61/100</f>
        <v>242</v>
      </c>
      <c r="L61" s="26">
        <f>подсобка!K48*$B$61/100</f>
        <v>28</v>
      </c>
      <c r="M61" s="26">
        <f>подсобка!L48*$B$61/100</f>
        <v>182</v>
      </c>
      <c r="N61" s="26">
        <f>подсобка!M48*$B$61/100</f>
        <v>0.2</v>
      </c>
    </row>
    <row r="62" spans="1:14" s="45" customFormat="1" ht="15.75">
      <c r="A62" s="47" t="s">
        <v>10</v>
      </c>
      <c r="B62" s="47"/>
      <c r="C62" s="47">
        <f aca="true" t="shared" si="11" ref="C62:N62">SUM(C52,C61)</f>
        <v>8.171</v>
      </c>
      <c r="D62" s="47">
        <f t="shared" si="11"/>
        <v>9.31</v>
      </c>
      <c r="E62" s="47">
        <f t="shared" si="11"/>
        <v>41.879999999999995</v>
      </c>
      <c r="F62" s="47">
        <f t="shared" si="11"/>
        <v>310.9</v>
      </c>
      <c r="G62" s="47">
        <f t="shared" si="11"/>
        <v>0.1402</v>
      </c>
      <c r="H62" s="47">
        <f t="shared" si="11"/>
        <v>2.3</v>
      </c>
      <c r="I62" s="47">
        <f t="shared" si="11"/>
        <v>0.077</v>
      </c>
      <c r="J62" s="47">
        <f t="shared" si="11"/>
        <v>3.41</v>
      </c>
      <c r="K62" s="47">
        <f t="shared" si="11"/>
        <v>293.98</v>
      </c>
      <c r="L62" s="47">
        <f t="shared" si="11"/>
        <v>45.019999999999996</v>
      </c>
      <c r="M62" s="47">
        <f t="shared" si="11"/>
        <v>269.63</v>
      </c>
      <c r="N62" s="47">
        <f t="shared" si="11"/>
        <v>1.12</v>
      </c>
    </row>
    <row r="63" spans="1:14" ht="18.75">
      <c r="A63" s="2" t="s">
        <v>22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45" customFormat="1" ht="51.75" customHeight="1">
      <c r="A64" s="48" t="s">
        <v>310</v>
      </c>
      <c r="B64" s="48" t="s">
        <v>300</v>
      </c>
      <c r="C64" s="48">
        <f aca="true" t="shared" si="12" ref="C64:N64">SUM(C65:C68)</f>
        <v>8.636000000000001</v>
      </c>
      <c r="D64" s="48">
        <f t="shared" si="12"/>
        <v>9.504999999999999</v>
      </c>
      <c r="E64" s="48">
        <f t="shared" si="12"/>
        <v>33.719</v>
      </c>
      <c r="F64" s="48">
        <f t="shared" si="12"/>
        <v>231.35</v>
      </c>
      <c r="G64" s="48">
        <f t="shared" si="12"/>
        <v>0.257</v>
      </c>
      <c r="H64" s="48">
        <f t="shared" si="12"/>
        <v>2</v>
      </c>
      <c r="I64" s="48">
        <f t="shared" si="12"/>
        <v>0.07</v>
      </c>
      <c r="J64" s="48">
        <f t="shared" si="12"/>
        <v>1.782</v>
      </c>
      <c r="K64" s="48">
        <f t="shared" si="12"/>
        <v>252.86999999999998</v>
      </c>
      <c r="L64" s="48">
        <f t="shared" si="12"/>
        <v>63.53</v>
      </c>
      <c r="M64" s="48">
        <f t="shared" si="12"/>
        <v>264.69</v>
      </c>
      <c r="N64" s="48">
        <f t="shared" si="12"/>
        <v>2.6770000000000005</v>
      </c>
    </row>
    <row r="65" spans="1:14" s="45" customFormat="1" ht="15.75" hidden="1">
      <c r="A65" s="26" t="s">
        <v>311</v>
      </c>
      <c r="B65" s="26">
        <v>35</v>
      </c>
      <c r="C65" s="49">
        <f>подсобка!B68*$B$65/100</f>
        <v>4.2</v>
      </c>
      <c r="D65" s="49">
        <f>подсобка!C68*$B$65/100</f>
        <v>1.015</v>
      </c>
      <c r="E65" s="49">
        <f>подсобка!D68*$B$65/100</f>
        <v>20.755</v>
      </c>
      <c r="F65" s="49">
        <f>подсобка!E68*$B$65/100</f>
        <v>63.35</v>
      </c>
      <c r="G65" s="49">
        <f>подсобка!F68*$B$65/100</f>
        <v>0.217</v>
      </c>
      <c r="H65" s="49">
        <f>подсобка!G68*$B$65/100</f>
        <v>0</v>
      </c>
      <c r="I65" s="49">
        <f>подсобка!H68*$B$65/100</f>
        <v>0</v>
      </c>
      <c r="J65" s="49">
        <f>подсобка!I68*$B$65/100</f>
        <v>1.05</v>
      </c>
      <c r="K65" s="49">
        <f>подсобка!J68*$B$65/100</f>
        <v>9.45</v>
      </c>
      <c r="L65" s="49">
        <f>подсобка!K68*$B$65/100</f>
        <v>35.35</v>
      </c>
      <c r="M65" s="49">
        <f>подсобка!L68*$B$65/100</f>
        <v>81.55</v>
      </c>
      <c r="N65" s="49">
        <f>подсобка!M68*$B$65/100</f>
        <v>2.45</v>
      </c>
    </row>
    <row r="66" spans="1:14" s="45" customFormat="1" ht="15.75" hidden="1">
      <c r="A66" s="26" t="s">
        <v>21</v>
      </c>
      <c r="B66" s="26">
        <v>200</v>
      </c>
      <c r="C66" s="49">
        <f>подсобка!B48*$B$66/100</f>
        <v>4.4</v>
      </c>
      <c r="D66" s="49">
        <f>подсобка!C48*$B$66/100</f>
        <v>4.8</v>
      </c>
      <c r="E66" s="49">
        <f>подсобка!D48*$B$66/100</f>
        <v>9.4</v>
      </c>
      <c r="F66" s="49">
        <f>подсобка!E48*$B$66/100</f>
        <v>116</v>
      </c>
      <c r="G66" s="49">
        <f>подсобка!F48*$B$66/100</f>
        <v>0.04</v>
      </c>
      <c r="H66" s="49">
        <f>подсобка!G48*$B$66/100</f>
        <v>2</v>
      </c>
      <c r="I66" s="49">
        <f>подсобка!H48*$B$66/100</f>
        <v>0.04</v>
      </c>
      <c r="J66" s="49">
        <f>подсобка!I48*$B$66/100</f>
        <v>0.6</v>
      </c>
      <c r="K66" s="49">
        <f>подсобка!J48*$B$66/100</f>
        <v>242</v>
      </c>
      <c r="L66" s="49">
        <f>подсобка!K48*$B$66/100</f>
        <v>28</v>
      </c>
      <c r="M66" s="49">
        <f>подсобка!L48*$B$66/100</f>
        <v>182</v>
      </c>
      <c r="N66" s="49">
        <f>подсобка!M48*$B$66/100</f>
        <v>0.2</v>
      </c>
    </row>
    <row r="67" spans="1:14" s="45" customFormat="1" ht="15.75" hidden="1">
      <c r="A67" s="26" t="s">
        <v>204</v>
      </c>
      <c r="B67" s="26">
        <v>5</v>
      </c>
      <c r="C67" s="49">
        <f>подсобка!B73*$B$67/100</f>
        <v>0</v>
      </c>
      <c r="D67" s="49">
        <f>подсобка!C73*$B$67/100</f>
        <v>0</v>
      </c>
      <c r="E67" s="49">
        <f>подсобка!D73*$B$67/100</f>
        <v>3.51</v>
      </c>
      <c r="F67" s="49">
        <f>подсобка!E73*$B$67/100</f>
        <v>13</v>
      </c>
      <c r="G67" s="49">
        <f>подсобка!F73*$B$67/100</f>
        <v>0</v>
      </c>
      <c r="H67" s="49">
        <f>подсобка!G73*$B$67/100</f>
        <v>0</v>
      </c>
      <c r="I67" s="49">
        <f>подсобка!H73*$B$67/100</f>
        <v>0</v>
      </c>
      <c r="J67" s="49">
        <f>подсобка!I73*$B$67/100</f>
        <v>0</v>
      </c>
      <c r="K67" s="49">
        <f>подсобка!J73*$B$67/100</f>
        <v>0.1</v>
      </c>
      <c r="L67" s="49">
        <f>подсобка!K73*$B$67/100</f>
        <v>0</v>
      </c>
      <c r="M67" s="49">
        <f>подсобка!L73*$B$67/100</f>
        <v>0</v>
      </c>
      <c r="N67" s="49">
        <f>подсобка!M73*$B$67/100</f>
        <v>0.015</v>
      </c>
    </row>
    <row r="68" spans="1:14" s="45" customFormat="1" ht="15.75" hidden="1">
      <c r="A68" s="26" t="s">
        <v>200</v>
      </c>
      <c r="B68" s="26">
        <v>6</v>
      </c>
      <c r="C68" s="49">
        <f>подсобка!B45*$B$68/100</f>
        <v>0.036</v>
      </c>
      <c r="D68" s="49">
        <f>подсобка!C45*$B$68/100</f>
        <v>3.69</v>
      </c>
      <c r="E68" s="49">
        <f>подсобка!D45*$B$68/100</f>
        <v>0.054000000000000006</v>
      </c>
      <c r="F68" s="49">
        <f>подсобка!E45*$B$68/100</f>
        <v>39</v>
      </c>
      <c r="G68" s="49">
        <f>подсобка!F45*$B$68/100</f>
        <v>0</v>
      </c>
      <c r="H68" s="49">
        <f>подсобка!G45*$B$68/100</f>
        <v>0</v>
      </c>
      <c r="I68" s="49">
        <f>подсобка!H45*$B$68/100</f>
        <v>0.03</v>
      </c>
      <c r="J68" s="49">
        <f>подсобка!I45*$B$68/100</f>
        <v>0.132</v>
      </c>
      <c r="K68" s="49">
        <f>подсобка!J45*$B$68/100</f>
        <v>1.32</v>
      </c>
      <c r="L68" s="49">
        <f>подсобка!K45*$B$68/100</f>
        <v>0.18</v>
      </c>
      <c r="M68" s="49">
        <f>подсобка!L45*$B$68/100</f>
        <v>1.14</v>
      </c>
      <c r="N68" s="49">
        <f>подсобка!M45*$B$68/100</f>
        <v>0.012000000000000002</v>
      </c>
    </row>
    <row r="69" spans="1:14" s="45" customFormat="1" ht="15.75">
      <c r="A69" s="26" t="s">
        <v>152</v>
      </c>
      <c r="B69" s="26" t="s">
        <v>301</v>
      </c>
      <c r="C69" s="26">
        <f aca="true" t="shared" si="13" ref="C69:N69">SUM(C70:C72)</f>
        <v>0.105</v>
      </c>
      <c r="D69" s="26">
        <f t="shared" si="13"/>
        <v>0.015299999999999998</v>
      </c>
      <c r="E69" s="26">
        <f t="shared" si="13"/>
        <v>7.220699999999999</v>
      </c>
      <c r="F69" s="26">
        <f t="shared" si="13"/>
        <v>28.0054</v>
      </c>
      <c r="G69" s="26">
        <f t="shared" si="13"/>
        <v>0.00221</v>
      </c>
      <c r="H69" s="26">
        <f t="shared" si="13"/>
        <v>2.03</v>
      </c>
      <c r="I69" s="26">
        <f t="shared" si="13"/>
        <v>0.00015</v>
      </c>
      <c r="J69" s="26">
        <f t="shared" si="13"/>
        <v>0.02</v>
      </c>
      <c r="K69" s="26">
        <f t="shared" si="13"/>
        <v>3.685</v>
      </c>
      <c r="L69" s="26">
        <f t="shared" si="13"/>
        <v>1.92</v>
      </c>
      <c r="M69" s="26">
        <f t="shared" si="13"/>
        <v>3.572</v>
      </c>
      <c r="N69" s="26">
        <f t="shared" si="13"/>
        <v>0.30599999999999994</v>
      </c>
    </row>
    <row r="70" spans="1:14" s="46" customFormat="1" ht="18.75" hidden="1">
      <c r="A70" s="26" t="s">
        <v>204</v>
      </c>
      <c r="B70" s="26">
        <v>10</v>
      </c>
      <c r="C70" s="26">
        <f>подсобка!B73*$B$70/100</f>
        <v>0</v>
      </c>
      <c r="D70" s="26">
        <f>подсобка!C73*$B$70/100</f>
        <v>0</v>
      </c>
      <c r="E70" s="26">
        <f>подсобка!D73*$B$70/100</f>
        <v>7.02</v>
      </c>
      <c r="F70" s="26">
        <f>подсобка!E73*$B$70/100</f>
        <v>26</v>
      </c>
      <c r="G70" s="26">
        <f>подсобка!F73*$B$70/100</f>
        <v>0</v>
      </c>
      <c r="H70" s="26">
        <f>подсобка!G73*$B$70/100</f>
        <v>0</v>
      </c>
      <c r="I70" s="26">
        <f>подсобка!H73*$B$70/100</f>
        <v>0</v>
      </c>
      <c r="J70" s="26">
        <f>подсобка!I73*$B$70/100</f>
        <v>0</v>
      </c>
      <c r="K70" s="26">
        <f>подсобка!J73*$B$70/100</f>
        <v>0.2</v>
      </c>
      <c r="L70" s="26">
        <f>подсобка!K73*$B$70/100</f>
        <v>0</v>
      </c>
      <c r="M70" s="26">
        <f>подсобка!L73*$B$70/100</f>
        <v>0</v>
      </c>
      <c r="N70" s="26">
        <f>подсобка!M73*$B$70/100</f>
        <v>0.03</v>
      </c>
    </row>
    <row r="71" spans="1:14" s="46" customFormat="1" ht="18.75" hidden="1">
      <c r="A71" s="26" t="s">
        <v>216</v>
      </c>
      <c r="B71" s="26">
        <v>0.3</v>
      </c>
      <c r="C71" s="26">
        <f>подсобка!B101*$B$71/100</f>
        <v>0.06</v>
      </c>
      <c r="D71" s="26">
        <f>подсобка!C101*$B$71/100</f>
        <v>0.015299999999999998</v>
      </c>
      <c r="E71" s="26">
        <f>подсобка!D101*$B$71/100</f>
        <v>0.0207</v>
      </c>
      <c r="F71" s="26">
        <f>подсобка!E101*$B$71/100</f>
        <v>0.45539999999999997</v>
      </c>
      <c r="G71" s="26">
        <f>подсобка!F101*$B$71/100</f>
        <v>0.00021</v>
      </c>
      <c r="H71" s="26">
        <f>подсобка!G101*$B$71/100</f>
        <v>0.03</v>
      </c>
      <c r="I71" s="26">
        <f>подсобка!H101*$B$71/100</f>
        <v>0.00015</v>
      </c>
      <c r="J71" s="26">
        <f>подсобка!I101*$B$71/100</f>
        <v>0</v>
      </c>
      <c r="K71" s="26">
        <f>подсобка!J101*$B$71/100</f>
        <v>1.485</v>
      </c>
      <c r="L71" s="26">
        <f>подсобка!K101*$B$71/100</f>
        <v>1.32</v>
      </c>
      <c r="M71" s="26">
        <f>подсобка!L101*$B$71/100</f>
        <v>2.472</v>
      </c>
      <c r="N71" s="26">
        <f>подсобка!M101*$B$71/100</f>
        <v>0.24599999999999997</v>
      </c>
    </row>
    <row r="72" spans="1:14" s="46" customFormat="1" ht="18.75" hidden="1">
      <c r="A72" s="26" t="s">
        <v>217</v>
      </c>
      <c r="B72" s="26">
        <v>5</v>
      </c>
      <c r="C72" s="26">
        <f>подсобка!B39*$B$72/100</f>
        <v>0.045</v>
      </c>
      <c r="D72" s="26">
        <f>подсобка!C39*$B$72/100</f>
        <v>0</v>
      </c>
      <c r="E72" s="26">
        <f>подсобка!D39*$B$72/100</f>
        <v>0.18</v>
      </c>
      <c r="F72" s="26">
        <f>подсобка!E39*$B$72/100</f>
        <v>1.55</v>
      </c>
      <c r="G72" s="26">
        <f>подсобка!F39*$B$72/100</f>
        <v>0.002</v>
      </c>
      <c r="H72" s="26">
        <f>подсобка!G39*$B$72/100</f>
        <v>2</v>
      </c>
      <c r="I72" s="26">
        <f>подсобка!H39*$B$72/100</f>
        <v>0</v>
      </c>
      <c r="J72" s="26">
        <f>подсобка!I39*$B$72/100</f>
        <v>0.02</v>
      </c>
      <c r="K72" s="26">
        <f>подсобка!J39*$B$72/100</f>
        <v>2</v>
      </c>
      <c r="L72" s="26">
        <f>подсобка!K39*$B$72/100</f>
        <v>0.6</v>
      </c>
      <c r="M72" s="26">
        <f>подсобка!L39*$B$72/100</f>
        <v>1.1</v>
      </c>
      <c r="N72" s="26">
        <f>подсобка!M39*$B$72/100</f>
        <v>0.03</v>
      </c>
    </row>
    <row r="73" spans="1:14" s="45" customFormat="1" ht="15.75">
      <c r="A73" s="26" t="s">
        <v>24</v>
      </c>
      <c r="B73" s="26">
        <v>40</v>
      </c>
      <c r="C73" s="26">
        <f>подсобка!B9*$B$73/100</f>
        <v>1.88</v>
      </c>
      <c r="D73" s="26">
        <f>подсобка!C9*$B$73/100</f>
        <v>0.4</v>
      </c>
      <c r="E73" s="26">
        <f>подсобка!D9*$B$73/100</f>
        <v>13</v>
      </c>
      <c r="F73" s="26">
        <f>подсобка!E9*$B$73/100</f>
        <v>76</v>
      </c>
      <c r="G73" s="26">
        <f>подсобка!F9*$B$73/100</f>
        <v>0.044000000000000004</v>
      </c>
      <c r="H73" s="26">
        <f>подсобка!G9*$B$73/100</f>
        <v>0</v>
      </c>
      <c r="I73" s="26">
        <f>подсобка!H9*$B$73/100</f>
        <v>0</v>
      </c>
      <c r="J73" s="26">
        <f>подсобка!I9*$B$73/100</f>
        <v>0</v>
      </c>
      <c r="K73" s="26">
        <f>подсобка!J9*$B$73/100</f>
        <v>10</v>
      </c>
      <c r="L73" s="26">
        <f>подсобка!K9*$B$73/100</f>
        <v>14</v>
      </c>
      <c r="M73" s="26">
        <f>подсобка!L9*$B$73/100</f>
        <v>34.4</v>
      </c>
      <c r="N73" s="26">
        <f>подсобка!M9*$B$73/100</f>
        <v>0.64</v>
      </c>
    </row>
    <row r="74" spans="1:14" s="45" customFormat="1" ht="15.75">
      <c r="A74" s="47" t="s">
        <v>10</v>
      </c>
      <c r="B74" s="47"/>
      <c r="C74" s="47">
        <f aca="true" t="shared" si="14" ref="C74:N74">SUM(C64,C69,C73)</f>
        <v>10.621000000000002</v>
      </c>
      <c r="D74" s="47">
        <f t="shared" si="14"/>
        <v>9.9203</v>
      </c>
      <c r="E74" s="47">
        <f t="shared" si="14"/>
        <v>53.9397</v>
      </c>
      <c r="F74" s="47">
        <f t="shared" si="14"/>
        <v>335.3554</v>
      </c>
      <c r="G74" s="47">
        <f t="shared" si="14"/>
        <v>0.30321</v>
      </c>
      <c r="H74" s="47">
        <f t="shared" si="14"/>
        <v>4.029999999999999</v>
      </c>
      <c r="I74" s="47">
        <f t="shared" si="14"/>
        <v>0.07015</v>
      </c>
      <c r="J74" s="47">
        <f t="shared" si="14"/>
        <v>1.802</v>
      </c>
      <c r="K74" s="47">
        <f t="shared" si="14"/>
        <v>266.55499999999995</v>
      </c>
      <c r="L74" s="47">
        <f t="shared" si="14"/>
        <v>79.45</v>
      </c>
      <c r="M74" s="47">
        <f t="shared" si="14"/>
        <v>302.662</v>
      </c>
      <c r="N74" s="47">
        <f t="shared" si="14"/>
        <v>3.6230000000000007</v>
      </c>
    </row>
    <row r="75" spans="1:14" s="45" customFormat="1" ht="18.75">
      <c r="A75" s="50" t="s">
        <v>25</v>
      </c>
      <c r="B75" s="50"/>
      <c r="C75" s="51">
        <f aca="true" t="shared" si="15" ref="C75:N75">SUM(C18:C19,C50,C62,C74)</f>
        <v>52.27400000000001</v>
      </c>
      <c r="D75" s="51">
        <f t="shared" si="15"/>
        <v>53.042300000000004</v>
      </c>
      <c r="E75" s="51">
        <f t="shared" si="15"/>
        <v>257.3897</v>
      </c>
      <c r="F75" s="51">
        <f t="shared" si="15"/>
        <v>1778.8854000000001</v>
      </c>
      <c r="G75" s="51">
        <f t="shared" si="15"/>
        <v>1.20091</v>
      </c>
      <c r="H75" s="51">
        <f t="shared" si="15"/>
        <v>53.489999999999995</v>
      </c>
      <c r="I75" s="51">
        <f t="shared" si="15"/>
        <v>0.35279</v>
      </c>
      <c r="J75" s="51">
        <f t="shared" si="15"/>
        <v>18.956000000000003</v>
      </c>
      <c r="K75" s="51">
        <f t="shared" si="15"/>
        <v>839.295</v>
      </c>
      <c r="L75" s="51">
        <f t="shared" si="15"/>
        <v>296.71</v>
      </c>
      <c r="M75" s="51">
        <f t="shared" si="15"/>
        <v>1248.8319999999999</v>
      </c>
      <c r="N75" s="51">
        <f t="shared" si="15"/>
        <v>16.830000000000002</v>
      </c>
    </row>
    <row r="77" spans="3:14" ht="15">
      <c r="C77" s="43">
        <v>48.6</v>
      </c>
      <c r="D77" s="43">
        <v>54</v>
      </c>
      <c r="E77" s="43">
        <v>234.9</v>
      </c>
      <c r="F77" s="43">
        <v>1620</v>
      </c>
      <c r="G77" s="43">
        <v>0.9</v>
      </c>
      <c r="H77" s="43">
        <v>45</v>
      </c>
      <c r="I77" s="43">
        <v>0.45</v>
      </c>
      <c r="J77" s="43">
        <v>7</v>
      </c>
      <c r="K77" s="43">
        <v>900</v>
      </c>
      <c r="L77" s="43">
        <v>200</v>
      </c>
      <c r="M77" s="43">
        <v>800</v>
      </c>
      <c r="N77" s="43">
        <v>10</v>
      </c>
    </row>
    <row r="78" spans="3:14" ht="15">
      <c r="C78" s="43">
        <v>59.4</v>
      </c>
      <c r="D78" s="43">
        <v>66</v>
      </c>
      <c r="E78" s="43">
        <v>287.1</v>
      </c>
      <c r="F78" s="43">
        <v>1980</v>
      </c>
      <c r="G78" s="43">
        <v>1</v>
      </c>
      <c r="H78" s="43">
        <v>55</v>
      </c>
      <c r="I78" s="43">
        <v>0.55</v>
      </c>
      <c r="J78" s="43">
        <v>10</v>
      </c>
      <c r="K78" s="43">
        <v>1200</v>
      </c>
      <c r="L78" s="43">
        <v>300</v>
      </c>
      <c r="M78" s="43">
        <v>1450</v>
      </c>
      <c r="N78" s="43">
        <v>15</v>
      </c>
    </row>
    <row r="83" spans="1:2" ht="15">
      <c r="A83" s="21" t="s">
        <v>327</v>
      </c>
      <c r="B83" s="44" t="e">
        <f>(F75+2!F71+3!F73+4!F79+5!F78+6!F73+7!F72+8!F66+#REF!+'10'!F84)/10</f>
        <v>#REF!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7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4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179</v>
      </c>
      <c r="B6" s="26" t="s">
        <v>300</v>
      </c>
      <c r="C6" s="26">
        <f aca="true" t="shared" si="0" ref="C6:N6">SUM(C7:C10)</f>
        <v>5.516</v>
      </c>
      <c r="D6" s="26">
        <f t="shared" si="0"/>
        <v>8.616</v>
      </c>
      <c r="E6" s="26">
        <f t="shared" si="0"/>
        <v>20.2</v>
      </c>
      <c r="F6" s="26">
        <f t="shared" si="0"/>
        <v>205.98</v>
      </c>
      <c r="G6" s="26">
        <f t="shared" si="0"/>
        <v>0.06520000000000001</v>
      </c>
      <c r="H6" s="26">
        <f t="shared" si="0"/>
        <v>2</v>
      </c>
      <c r="I6" s="26">
        <f t="shared" si="0"/>
        <v>0.07</v>
      </c>
      <c r="J6" s="26">
        <f t="shared" si="0"/>
        <v>1.2720000000000002</v>
      </c>
      <c r="K6" s="26">
        <f t="shared" si="0"/>
        <v>247.01999999999998</v>
      </c>
      <c r="L6" s="26">
        <f t="shared" si="0"/>
        <v>33.58</v>
      </c>
      <c r="M6" s="26">
        <f t="shared" si="0"/>
        <v>198.26</v>
      </c>
      <c r="N6" s="26">
        <f t="shared" si="0"/>
        <v>0.641</v>
      </c>
    </row>
    <row r="7" spans="1:14" s="45" customFormat="1" ht="15.75" hidden="1">
      <c r="A7" s="26" t="s">
        <v>233</v>
      </c>
      <c r="B7" s="26">
        <v>18</v>
      </c>
      <c r="C7" s="49">
        <f>подсобка!B36*$B$7/100</f>
        <v>1.08</v>
      </c>
      <c r="D7" s="49">
        <f>подсобка!C36*$B$7/100</f>
        <v>0.126</v>
      </c>
      <c r="E7" s="49">
        <f>подсобка!D36*$B$7/100</f>
        <v>7.236000000000001</v>
      </c>
      <c r="F7" s="49">
        <f>подсобка!E36*$B$7/100</f>
        <v>37.98</v>
      </c>
      <c r="G7" s="49">
        <f>подсобка!F36*$B$7/100</f>
        <v>0.025200000000000004</v>
      </c>
      <c r="H7" s="49">
        <f>подсобка!G36*$B$7/100</f>
        <v>0</v>
      </c>
      <c r="I7" s="49">
        <f>подсобка!H36*$B$7/100</f>
        <v>0</v>
      </c>
      <c r="J7" s="49">
        <f>подсобка!I36*$B$7/100</f>
        <v>0.54</v>
      </c>
      <c r="K7" s="49">
        <f>подсобка!J36*$B$7/100</f>
        <v>3.6</v>
      </c>
      <c r="L7" s="49">
        <f>подсобка!K36*$B$7/100</f>
        <v>5.4</v>
      </c>
      <c r="M7" s="49">
        <f>подсобка!L36*$B$7/100</f>
        <v>15.12</v>
      </c>
      <c r="N7" s="49">
        <f>подсобка!M36*$B$7/100</f>
        <v>0.414</v>
      </c>
    </row>
    <row r="8" spans="1:14" s="45" customFormat="1" ht="15.75" hidden="1">
      <c r="A8" s="26" t="s">
        <v>21</v>
      </c>
      <c r="B8" s="26">
        <v>200</v>
      </c>
      <c r="C8" s="49">
        <f>подсобка!B48*$B$8/100</f>
        <v>4.4</v>
      </c>
      <c r="D8" s="49">
        <f>подсобка!C48*$B$8/100</f>
        <v>4.8</v>
      </c>
      <c r="E8" s="49">
        <f>подсобка!D48*$B$8/100</f>
        <v>9.4</v>
      </c>
      <c r="F8" s="49">
        <f>подсобка!E48*$B$8/100</f>
        <v>116</v>
      </c>
      <c r="G8" s="49">
        <f>подсобка!F48*$B$8/100</f>
        <v>0.04</v>
      </c>
      <c r="H8" s="49">
        <f>подсобка!G48*$B$8/100</f>
        <v>2</v>
      </c>
      <c r="I8" s="49">
        <f>подсобка!H48*$B$8/100</f>
        <v>0.04</v>
      </c>
      <c r="J8" s="49">
        <f>подсобка!I48*$B$8/100</f>
        <v>0.6</v>
      </c>
      <c r="K8" s="49">
        <f>подсобка!J48*$B$8/100</f>
        <v>242</v>
      </c>
      <c r="L8" s="49">
        <f>подсобка!K48*$B$8/100</f>
        <v>28</v>
      </c>
      <c r="M8" s="49">
        <f>подсобка!L48*$B$8/100</f>
        <v>182</v>
      </c>
      <c r="N8" s="49">
        <f>подсобка!M48*$B$8/100</f>
        <v>0.2</v>
      </c>
    </row>
    <row r="9" spans="1:14" s="45" customFormat="1" ht="15.75" hidden="1">
      <c r="A9" s="26" t="s">
        <v>204</v>
      </c>
      <c r="B9" s="26">
        <v>5</v>
      </c>
      <c r="C9" s="49">
        <f>подсобка!B73*$B$9/100</f>
        <v>0</v>
      </c>
      <c r="D9" s="49">
        <f>подсобка!C73*$B$9/100</f>
        <v>0</v>
      </c>
      <c r="E9" s="49">
        <f>подсобка!D73*$B$9/100</f>
        <v>3.51</v>
      </c>
      <c r="F9" s="49">
        <f>подсобка!E73*$B$9/100</f>
        <v>13</v>
      </c>
      <c r="G9" s="49">
        <f>подсобка!F73*$B$9/100</f>
        <v>0</v>
      </c>
      <c r="H9" s="49">
        <f>подсобка!G73*$B$9/100</f>
        <v>0</v>
      </c>
      <c r="I9" s="49">
        <f>подсобка!H73*$B$9/100</f>
        <v>0</v>
      </c>
      <c r="J9" s="49">
        <f>подсобка!I73*$B$9/100</f>
        <v>0</v>
      </c>
      <c r="K9" s="49">
        <f>подсобка!J73*$B$9/100</f>
        <v>0.1</v>
      </c>
      <c r="L9" s="49">
        <f>подсобка!K73*$B$9/100</f>
        <v>0</v>
      </c>
      <c r="M9" s="49">
        <f>подсобка!L73*$B$9/100</f>
        <v>0</v>
      </c>
      <c r="N9" s="49">
        <f>подсобка!M73*$B$9/100</f>
        <v>0.015</v>
      </c>
    </row>
    <row r="10" spans="1:14" s="45" customFormat="1" ht="15.75" hidden="1">
      <c r="A10" s="26" t="s">
        <v>200</v>
      </c>
      <c r="B10" s="26">
        <v>6</v>
      </c>
      <c r="C10" s="49">
        <f>подсобка!B45*$B$10/100</f>
        <v>0.036</v>
      </c>
      <c r="D10" s="49">
        <f>подсобка!C45*$B$10/100</f>
        <v>3.69</v>
      </c>
      <c r="E10" s="49">
        <f>подсобка!D45*$B$10/100</f>
        <v>0.054000000000000006</v>
      </c>
      <c r="F10" s="49">
        <f>подсобка!E45*$B$10/100</f>
        <v>39</v>
      </c>
      <c r="G10" s="49">
        <f>подсобка!F45*$B$10/100</f>
        <v>0</v>
      </c>
      <c r="H10" s="49">
        <f>подсобка!G45*$B$10/100</f>
        <v>0</v>
      </c>
      <c r="I10" s="49">
        <f>подсобка!H45*$B$10/100</f>
        <v>0.03</v>
      </c>
      <c r="J10" s="49">
        <f>подсобка!I45*$B$10/100</f>
        <v>0.132</v>
      </c>
      <c r="K10" s="49">
        <f>подсобка!J45*$B$10/100</f>
        <v>1.32</v>
      </c>
      <c r="L10" s="49">
        <f>подсобка!K45*$B$10/100</f>
        <v>0.18</v>
      </c>
      <c r="M10" s="49">
        <f>подсобка!L45*$B$10/100</f>
        <v>1.14</v>
      </c>
      <c r="N10" s="49">
        <f>подсобка!M45*$B$10/100</f>
        <v>0.012000000000000002</v>
      </c>
    </row>
    <row r="11" spans="1:14" s="46" customFormat="1" ht="18.75">
      <c r="A11" s="26" t="s">
        <v>137</v>
      </c>
      <c r="B11" s="26" t="s">
        <v>302</v>
      </c>
      <c r="C11" s="26">
        <f aca="true" t="shared" si="1" ref="C11:N11">SUM(C12:C14)</f>
        <v>4.763</v>
      </c>
      <c r="D11" s="26">
        <f t="shared" si="1"/>
        <v>5.0625</v>
      </c>
      <c r="E11" s="26">
        <f t="shared" si="1"/>
        <v>16.8385</v>
      </c>
      <c r="F11" s="26">
        <f t="shared" si="1"/>
        <v>147.595</v>
      </c>
      <c r="G11" s="26">
        <f t="shared" si="1"/>
        <v>0.0415</v>
      </c>
      <c r="H11" s="26">
        <f t="shared" si="1"/>
        <v>2</v>
      </c>
      <c r="I11" s="26">
        <f t="shared" si="1"/>
        <v>0.04</v>
      </c>
      <c r="J11" s="26">
        <f t="shared" si="1"/>
        <v>0.6</v>
      </c>
      <c r="K11" s="26">
        <f t="shared" si="1"/>
        <v>242.47</v>
      </c>
      <c r="L11" s="26">
        <f t="shared" si="1"/>
        <v>29.35</v>
      </c>
      <c r="M11" s="26">
        <f t="shared" si="1"/>
        <v>193.565</v>
      </c>
      <c r="N11" s="26">
        <f t="shared" si="1"/>
        <v>0.40549999999999997</v>
      </c>
    </row>
    <row r="12" spans="1:14" s="46" customFormat="1" ht="18.75" hidden="1">
      <c r="A12" s="26" t="s">
        <v>219</v>
      </c>
      <c r="B12" s="26">
        <v>1.5</v>
      </c>
      <c r="C12" s="26">
        <f>подсобка!B30*$B$12/100</f>
        <v>0.363</v>
      </c>
      <c r="D12" s="26">
        <f>подсобка!C30*$B$12/100</f>
        <v>0.2625</v>
      </c>
      <c r="E12" s="26">
        <f>подсобка!D30*$B$12/100</f>
        <v>0.4184999999999999</v>
      </c>
      <c r="F12" s="26">
        <f>подсобка!E30*$B$12/100</f>
        <v>5.595</v>
      </c>
      <c r="G12" s="26">
        <f>подсобка!F30*$B$12/100</f>
        <v>0.0015000000000000002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0.27</v>
      </c>
      <c r="L12" s="26">
        <f>подсобка!K30*$B$12/100</f>
        <v>1.35</v>
      </c>
      <c r="M12" s="26">
        <f>подсобка!L30*$B$12/100</f>
        <v>11.565</v>
      </c>
      <c r="N12" s="26">
        <f>подсобка!M30*$B$12/100</f>
        <v>0.17549999999999996</v>
      </c>
    </row>
    <row r="13" spans="1:14" s="46" customFormat="1" ht="18.75" hidden="1">
      <c r="A13" s="26" t="s">
        <v>204</v>
      </c>
      <c r="B13" s="26">
        <v>10</v>
      </c>
      <c r="C13" s="49">
        <f>подсобка!B73*$B$13/100</f>
        <v>0</v>
      </c>
      <c r="D13" s="49">
        <f>подсобка!C73*$B$13/100</f>
        <v>0</v>
      </c>
      <c r="E13" s="49">
        <f>подсобка!D73*$B$13/100</f>
        <v>7.02</v>
      </c>
      <c r="F13" s="49">
        <f>подсобка!E73*$B$13/100</f>
        <v>26</v>
      </c>
      <c r="G13" s="49">
        <f>подсобка!F73*$B$13/100</f>
        <v>0</v>
      </c>
      <c r="H13" s="49">
        <f>подсобка!G73*$B$13/100</f>
        <v>0</v>
      </c>
      <c r="I13" s="49">
        <f>подсобка!H73*$B$13/100</f>
        <v>0</v>
      </c>
      <c r="J13" s="49">
        <f>подсобка!I73*$B$13/100</f>
        <v>0</v>
      </c>
      <c r="K13" s="49">
        <f>подсобка!J73*$B$13/100</f>
        <v>0.2</v>
      </c>
      <c r="L13" s="49">
        <f>подсобка!K73*$B$13/100</f>
        <v>0</v>
      </c>
      <c r="M13" s="49">
        <f>подсобка!L73*$B$13/100</f>
        <v>0</v>
      </c>
      <c r="N13" s="49">
        <f>подсобка!M73*$B$13/100</f>
        <v>0.03</v>
      </c>
    </row>
    <row r="14" spans="1:14" s="46" customFormat="1" ht="18.75" hidden="1">
      <c r="A14" s="26" t="s">
        <v>21</v>
      </c>
      <c r="B14" s="26">
        <v>200</v>
      </c>
      <c r="C14" s="26">
        <f>подсобка!B48*$B$14/100</f>
        <v>4.4</v>
      </c>
      <c r="D14" s="26">
        <f>подсобка!C48*$B$14/100</f>
        <v>4.8</v>
      </c>
      <c r="E14" s="26">
        <f>подсобка!D48*$B$14/100</f>
        <v>9.4</v>
      </c>
      <c r="F14" s="26">
        <f>подсобка!E48*$B$14/100</f>
        <v>116</v>
      </c>
      <c r="G14" s="26">
        <f>подсобка!F48*$B$14/100</f>
        <v>0.04</v>
      </c>
      <c r="H14" s="26">
        <f>подсобка!G48*$B$14/100</f>
        <v>2</v>
      </c>
      <c r="I14" s="26">
        <f>подсобка!H48*$B$14/100</f>
        <v>0.04</v>
      </c>
      <c r="J14" s="26">
        <f>подсобка!I48*$B$14/100</f>
        <v>0.6</v>
      </c>
      <c r="K14" s="26">
        <f>подсобка!J48*$B$14/100</f>
        <v>242</v>
      </c>
      <c r="L14" s="26">
        <f>подсобка!K48*$B$14/100</f>
        <v>28</v>
      </c>
      <c r="M14" s="26">
        <f>подсобка!L48*$B$14/100</f>
        <v>182</v>
      </c>
      <c r="N14" s="26">
        <f>подсобка!M48*$B$14/100</f>
        <v>0.2</v>
      </c>
    </row>
    <row r="15" spans="1:14" s="46" customFormat="1" ht="31.5">
      <c r="A15" s="26" t="s">
        <v>138</v>
      </c>
      <c r="B15" s="26" t="s">
        <v>139</v>
      </c>
      <c r="C15" s="26">
        <f aca="true" t="shared" si="2" ref="C15:N15">SUM(C16:C18)</f>
        <v>4.26</v>
      </c>
      <c r="D15" s="26">
        <f t="shared" si="2"/>
        <v>5.505</v>
      </c>
      <c r="E15" s="26">
        <f t="shared" si="2"/>
        <v>13.045</v>
      </c>
      <c r="F15" s="26">
        <f t="shared" si="2"/>
        <v>146.5</v>
      </c>
      <c r="G15" s="26">
        <f t="shared" si="2"/>
        <v>0.04700000000000001</v>
      </c>
      <c r="H15" s="26">
        <f t="shared" si="2"/>
        <v>0.24</v>
      </c>
      <c r="I15" s="26">
        <f t="shared" si="2"/>
        <v>0.046</v>
      </c>
      <c r="J15" s="26">
        <f t="shared" si="2"/>
        <v>0.14</v>
      </c>
      <c r="K15" s="26">
        <f t="shared" si="2"/>
        <v>87.1</v>
      </c>
      <c r="L15" s="26">
        <f t="shared" si="2"/>
        <v>14.15</v>
      </c>
      <c r="M15" s="26">
        <f t="shared" si="2"/>
        <v>77.75</v>
      </c>
      <c r="N15" s="26">
        <f t="shared" si="2"/>
        <v>0.65</v>
      </c>
    </row>
    <row r="16" spans="1:14" s="46" customFormat="1" ht="18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6" customFormat="1" ht="18.75" hidden="1">
      <c r="A17" s="26" t="s">
        <v>200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6" customFormat="1" ht="18.75" hidden="1">
      <c r="A18" s="26" t="s">
        <v>220</v>
      </c>
      <c r="B18" s="26">
        <v>10</v>
      </c>
      <c r="C18" s="26">
        <f>подсобка!B82*$B$18/100</f>
        <v>2.35</v>
      </c>
      <c r="D18" s="26">
        <f>подсобка!C82*$B$18/100</f>
        <v>2.03</v>
      </c>
      <c r="E18" s="26">
        <f>подсобка!D82*$B$18/100</f>
        <v>0</v>
      </c>
      <c r="F18" s="26">
        <f>подсобка!E82*$B$18/100</f>
        <v>38</v>
      </c>
      <c r="G18" s="26">
        <f>подсобка!F82*$B$18/100</f>
        <v>0.003</v>
      </c>
      <c r="H18" s="26">
        <f>подсобка!G82*$B$18/100</f>
        <v>0.24</v>
      </c>
      <c r="I18" s="26">
        <f>подсобка!H82*$B$18/100</f>
        <v>0.021</v>
      </c>
      <c r="J18" s="26">
        <f>подсобка!I82*$B$18/100</f>
        <v>0.03</v>
      </c>
      <c r="K18" s="26">
        <f>подсобка!J82*$B$18/100</f>
        <v>76</v>
      </c>
      <c r="L18" s="26">
        <f>подсобка!K82*$B$18/100</f>
        <v>0</v>
      </c>
      <c r="M18" s="26">
        <f>подсобка!L82*$B$18/100</f>
        <v>42.4</v>
      </c>
      <c r="N18" s="26">
        <f>подсобка!M82*$B$18/100</f>
        <v>0</v>
      </c>
    </row>
    <row r="19" spans="1:14" s="46" customFormat="1" ht="18.75">
      <c r="A19" s="47" t="s">
        <v>10</v>
      </c>
      <c r="B19" s="47"/>
      <c r="C19" s="47">
        <f aca="true" t="shared" si="3" ref="C19:N19">SUM(C6,C11,C15)</f>
        <v>14.539</v>
      </c>
      <c r="D19" s="47">
        <f t="shared" si="3"/>
        <v>19.1835</v>
      </c>
      <c r="E19" s="47">
        <f t="shared" si="3"/>
        <v>50.0835</v>
      </c>
      <c r="F19" s="47">
        <f t="shared" si="3"/>
        <v>500.075</v>
      </c>
      <c r="G19" s="47">
        <f t="shared" si="3"/>
        <v>0.15370000000000003</v>
      </c>
      <c r="H19" s="47">
        <f t="shared" si="3"/>
        <v>4.24</v>
      </c>
      <c r="I19" s="47">
        <f t="shared" si="3"/>
        <v>0.15600000000000003</v>
      </c>
      <c r="J19" s="47">
        <f t="shared" si="3"/>
        <v>2.0120000000000005</v>
      </c>
      <c r="K19" s="47">
        <f t="shared" si="3"/>
        <v>576.59</v>
      </c>
      <c r="L19" s="47">
        <f t="shared" si="3"/>
        <v>77.08</v>
      </c>
      <c r="M19" s="47">
        <f t="shared" si="3"/>
        <v>469.575</v>
      </c>
      <c r="N19" s="47">
        <f t="shared" si="3"/>
        <v>1.6965</v>
      </c>
    </row>
    <row r="20" spans="1:14" s="15" customFormat="1" ht="18.75">
      <c r="A20" s="5" t="s">
        <v>11</v>
      </c>
      <c r="B20" s="26">
        <v>100</v>
      </c>
      <c r="C20" s="47">
        <f>подсобка!B106*$B$20/100</f>
        <v>0.5</v>
      </c>
      <c r="D20" s="47">
        <f>подсобка!C106*$B$20/100</f>
        <v>0</v>
      </c>
      <c r="E20" s="47">
        <f>подсобка!D106*$B$20/100</f>
        <v>11.7</v>
      </c>
      <c r="F20" s="47">
        <f>подсобка!E106*$B$20/100</f>
        <v>47</v>
      </c>
      <c r="G20" s="47">
        <f>подсобка!F106*$B$20/100</f>
        <v>0.01</v>
      </c>
      <c r="H20" s="47">
        <f>подсобка!G106*$B$20/100</f>
        <v>2</v>
      </c>
      <c r="I20" s="47">
        <f>подсобка!H106*$B$20/100</f>
        <v>0</v>
      </c>
      <c r="J20" s="47">
        <f>подсобка!I106*$B$20/100</f>
        <v>0</v>
      </c>
      <c r="K20" s="47">
        <f>подсобка!J106*$B$20/100</f>
        <v>8</v>
      </c>
      <c r="L20" s="47">
        <f>подсобка!K106*$B$20/100</f>
        <v>5</v>
      </c>
      <c r="M20" s="47">
        <f>подсобка!L106*$B$20/100</f>
        <v>9</v>
      </c>
      <c r="N20" s="47">
        <f>подсобка!M106*$B$20/100</f>
        <v>0.2</v>
      </c>
    </row>
    <row r="21" spans="1:14" s="45" customFormat="1" ht="47.25">
      <c r="A21" s="26" t="s">
        <v>147</v>
      </c>
      <c r="B21" s="26" t="s">
        <v>161</v>
      </c>
      <c r="C21" s="26">
        <f aca="true" t="shared" si="4" ref="C21:N21">SUM(C22:C24)</f>
        <v>1.03</v>
      </c>
      <c r="D21" s="26">
        <f t="shared" si="4"/>
        <v>2.1599999999999997</v>
      </c>
      <c r="E21" s="26">
        <f t="shared" si="4"/>
        <v>3.43</v>
      </c>
      <c r="F21" s="26">
        <f t="shared" si="4"/>
        <v>48.6</v>
      </c>
      <c r="G21" s="26">
        <f t="shared" si="4"/>
        <v>0.033</v>
      </c>
      <c r="H21" s="26">
        <f t="shared" si="4"/>
        <v>25.4</v>
      </c>
      <c r="I21" s="26">
        <f t="shared" si="4"/>
        <v>0</v>
      </c>
      <c r="J21" s="26">
        <f t="shared" si="4"/>
        <v>2.25</v>
      </c>
      <c r="K21" s="26">
        <f t="shared" si="4"/>
        <v>28.2</v>
      </c>
      <c r="L21" s="26">
        <f t="shared" si="4"/>
        <v>9.3</v>
      </c>
      <c r="M21" s="26">
        <f t="shared" si="4"/>
        <v>19.6</v>
      </c>
      <c r="N21" s="26">
        <f t="shared" si="4"/>
        <v>0.56</v>
      </c>
    </row>
    <row r="22" spans="1:14" s="46" customFormat="1" ht="18.75" hidden="1">
      <c r="A22" s="26" t="s">
        <v>201</v>
      </c>
      <c r="B22" s="26">
        <v>50</v>
      </c>
      <c r="C22" s="26">
        <f>подсобка!B31*$B$22/100</f>
        <v>0.9</v>
      </c>
      <c r="D22" s="26">
        <f>подсобка!C31*$B$22/100</f>
        <v>0</v>
      </c>
      <c r="E22" s="26">
        <f>подсобка!D31*$B$22/100</f>
        <v>2.7</v>
      </c>
      <c r="F22" s="26">
        <f>подсобка!E31*$B$22/100</f>
        <v>24</v>
      </c>
      <c r="G22" s="26">
        <f>подсобка!F31*$B$22/100</f>
        <v>0.03</v>
      </c>
      <c r="H22" s="26">
        <f>подсобка!G31*$B$22/100</f>
        <v>25</v>
      </c>
      <c r="I22" s="26">
        <f>подсобка!H31*$B$22/100</f>
        <v>0</v>
      </c>
      <c r="J22" s="26">
        <f>подсобка!I31*$B$22/100</f>
        <v>0.2</v>
      </c>
      <c r="K22" s="26">
        <f>подсобка!J31*$B$22/100</f>
        <v>24</v>
      </c>
      <c r="L22" s="26">
        <f>подсобка!K31*$B$22/100</f>
        <v>8</v>
      </c>
      <c r="M22" s="26">
        <f>подсобка!L31*$B$22/100</f>
        <v>15.5</v>
      </c>
      <c r="N22" s="26">
        <f>подсобка!M31*$B$22/100</f>
        <v>0.5</v>
      </c>
    </row>
    <row r="23" spans="1:14" s="46" customFormat="1" ht="18.75" hidden="1">
      <c r="A23" s="26" t="s">
        <v>203</v>
      </c>
      <c r="B23" s="26">
        <v>10</v>
      </c>
      <c r="C23" s="26">
        <f>подсобка!B52*$B$23/100</f>
        <v>0.13</v>
      </c>
      <c r="D23" s="26">
        <f>подсобка!C52*$B$23/100</f>
        <v>0.03</v>
      </c>
      <c r="E23" s="26">
        <f>подсобка!D52*$B$23/100</f>
        <v>0.73</v>
      </c>
      <c r="F23" s="26">
        <f>подсобка!E52*$B$23/100</f>
        <v>3.6</v>
      </c>
      <c r="G23" s="26">
        <f>подсобка!F52*$B$23/100</f>
        <v>0.003</v>
      </c>
      <c r="H23" s="26">
        <f>подсобка!G52*$B$23/100</f>
        <v>0.4</v>
      </c>
      <c r="I23" s="26">
        <f>подсобка!H52*$B$23/100</f>
        <v>0</v>
      </c>
      <c r="J23" s="26">
        <f>подсобка!I52*$B$23/100</f>
        <v>0.04</v>
      </c>
      <c r="K23" s="26">
        <f>подсобка!J52*$B$23/100</f>
        <v>4.2</v>
      </c>
      <c r="L23" s="26">
        <f>подсобка!K52*$B$23/100</f>
        <v>1.3</v>
      </c>
      <c r="M23" s="26">
        <f>подсобка!L52*$B$23/100</f>
        <v>4.1</v>
      </c>
      <c r="N23" s="26">
        <f>подсобка!M52*$B$23/100</f>
        <v>0.06</v>
      </c>
    </row>
    <row r="24" spans="1:14" s="46" customFormat="1" ht="18.75" hidden="1">
      <c r="A24" s="26" t="s">
        <v>198</v>
      </c>
      <c r="B24" s="26">
        <v>3</v>
      </c>
      <c r="C24" s="26">
        <f>подсобка!B44*$B$24/100</f>
        <v>0</v>
      </c>
      <c r="D24" s="26">
        <f>подсобка!C44*$B$24/100</f>
        <v>2.13</v>
      </c>
      <c r="E24" s="26">
        <f>подсобка!D44*$B$24/100</f>
        <v>0</v>
      </c>
      <c r="F24" s="26">
        <f>подсобка!E44*$B$24/100</f>
        <v>21</v>
      </c>
      <c r="G24" s="26">
        <f>подсобка!F44*$B$24/100</f>
        <v>0</v>
      </c>
      <c r="H24" s="26">
        <f>подсобка!G44*$B$24/100</f>
        <v>0</v>
      </c>
      <c r="I24" s="26">
        <f>подсобка!H44*$B$24/100</f>
        <v>0</v>
      </c>
      <c r="J24" s="26">
        <f>подсобка!I44*$B$24/100</f>
        <v>2.01</v>
      </c>
      <c r="K24" s="26">
        <f>подсобка!J44*$B$24/100</f>
        <v>0</v>
      </c>
      <c r="L24" s="26">
        <f>подсобка!K44*$B$24/100</f>
        <v>0</v>
      </c>
      <c r="M24" s="26">
        <f>подсобка!L44*$B$24/100</f>
        <v>0</v>
      </c>
      <c r="N24" s="26">
        <f>подсобка!M44*$B$24/100</f>
        <v>0</v>
      </c>
    </row>
    <row r="25" spans="1:14" s="45" customFormat="1" ht="47.25">
      <c r="A25" s="26" t="s">
        <v>176</v>
      </c>
      <c r="B25" s="26" t="s">
        <v>155</v>
      </c>
      <c r="C25" s="26">
        <f aca="true" t="shared" si="5" ref="C25:N25">SUM(C26:C33)</f>
        <v>5.944</v>
      </c>
      <c r="D25" s="26">
        <f t="shared" si="5"/>
        <v>8.469999999999999</v>
      </c>
      <c r="E25" s="26">
        <f t="shared" si="5"/>
        <v>11.762</v>
      </c>
      <c r="F25" s="26">
        <f t="shared" si="5"/>
        <v>175.82</v>
      </c>
      <c r="G25" s="26">
        <f t="shared" si="5"/>
        <v>0.124</v>
      </c>
      <c r="H25" s="26">
        <f t="shared" si="5"/>
        <v>39.57</v>
      </c>
      <c r="I25" s="26">
        <f t="shared" si="5"/>
        <v>0.015</v>
      </c>
      <c r="J25" s="26">
        <f t="shared" si="5"/>
        <v>4.046</v>
      </c>
      <c r="K25" s="26">
        <f t="shared" si="5"/>
        <v>50.300000000000004</v>
      </c>
      <c r="L25" s="26">
        <f t="shared" si="5"/>
        <v>34.1</v>
      </c>
      <c r="M25" s="26">
        <f t="shared" si="5"/>
        <v>129.8</v>
      </c>
      <c r="N25" s="26">
        <f t="shared" si="5"/>
        <v>2.12</v>
      </c>
    </row>
    <row r="26" spans="1:14" s="46" customFormat="1" ht="18.75" hidden="1">
      <c r="A26" s="26" t="s">
        <v>221</v>
      </c>
      <c r="B26" s="26">
        <v>50</v>
      </c>
      <c r="C26" s="26">
        <f>подсобка!B31*$B$26/100</f>
        <v>0.9</v>
      </c>
      <c r="D26" s="26">
        <f>подсобка!C31*$B$26/100</f>
        <v>0</v>
      </c>
      <c r="E26" s="26">
        <f>подсобка!D31*$B$26/100</f>
        <v>2.7</v>
      </c>
      <c r="F26" s="26">
        <f>подсобка!E31*$B$26/100</f>
        <v>24</v>
      </c>
      <c r="G26" s="26">
        <f>подсобка!F31*$B$26/100</f>
        <v>0.03</v>
      </c>
      <c r="H26" s="26">
        <f>подсобка!G31*$B$26/100</f>
        <v>25</v>
      </c>
      <c r="I26" s="26">
        <f>подсобка!H31*$B$26/100</f>
        <v>0</v>
      </c>
      <c r="J26" s="26">
        <f>подсобка!I31*$B$26/100</f>
        <v>0.2</v>
      </c>
      <c r="K26" s="26">
        <f>подсобка!J31*$B$26/100</f>
        <v>24</v>
      </c>
      <c r="L26" s="26">
        <f>подсобка!K31*$B$26/100</f>
        <v>8</v>
      </c>
      <c r="M26" s="26">
        <f>подсобка!L31*$B$26/100</f>
        <v>15.5</v>
      </c>
      <c r="N26" s="26">
        <f>подсобка!M31*$B$26/100</f>
        <v>0.5</v>
      </c>
    </row>
    <row r="27" spans="1:14" s="46" customFormat="1" ht="18.75" hidden="1">
      <c r="A27" s="26" t="s">
        <v>208</v>
      </c>
      <c r="B27" s="26">
        <v>10</v>
      </c>
      <c r="C27" s="26">
        <f>подсобка!B51*$B$27/100</f>
        <v>0.13</v>
      </c>
      <c r="D27" s="26">
        <f>подсобка!C51*$B$27/100</f>
        <v>0.01</v>
      </c>
      <c r="E27" s="26">
        <f>подсобка!D51*$B$27/100</f>
        <v>0.7</v>
      </c>
      <c r="F27" s="26">
        <f>подсобка!E51*$B$27/100</f>
        <v>3.3</v>
      </c>
      <c r="G27" s="26">
        <f>подсобка!F51*$B$27/100</f>
        <v>0.006</v>
      </c>
      <c r="H27" s="26">
        <f>подсобка!G51*$B$27/100</f>
        <v>0.5</v>
      </c>
      <c r="I27" s="26">
        <f>подсобка!H51*$B$27/100</f>
        <v>0</v>
      </c>
      <c r="J27" s="26">
        <f>подсобка!I51*$B$27/100</f>
        <v>0.04</v>
      </c>
      <c r="K27" s="26">
        <f>подсобка!J51*$B$27/100</f>
        <v>5.1</v>
      </c>
      <c r="L27" s="26">
        <f>подсобка!K51*$B$27/100</f>
        <v>3.8</v>
      </c>
      <c r="M27" s="26">
        <f>подсобка!L51*$B$27/100</f>
        <v>5.5</v>
      </c>
      <c r="N27" s="26">
        <f>подсобка!M51*$B$27/100</f>
        <v>0.12</v>
      </c>
    </row>
    <row r="28" spans="1:14" s="46" customFormat="1" ht="18.75" hidden="1">
      <c r="A28" s="26" t="s">
        <v>207</v>
      </c>
      <c r="B28" s="26">
        <v>10</v>
      </c>
      <c r="C28" s="26">
        <f>подсобка!B41*$B$28/100</f>
        <v>0.17</v>
      </c>
      <c r="D28" s="26">
        <f>подсобка!C41*$B$28/100</f>
        <v>0</v>
      </c>
      <c r="E28" s="26">
        <f>подсобка!D41*$B$28/100</f>
        <v>0.95</v>
      </c>
      <c r="F28" s="26">
        <f>подсобка!E41*$B$28/100</f>
        <v>4.3</v>
      </c>
      <c r="G28" s="26">
        <f>подсобка!F41*$B$28/100</f>
        <v>0.005</v>
      </c>
      <c r="H28" s="26">
        <f>подсобка!G41*$B$28/100</f>
        <v>1</v>
      </c>
      <c r="I28" s="26">
        <f>подсобка!H41*$B$28/100</f>
        <v>0</v>
      </c>
      <c r="J28" s="26">
        <f>подсобка!I41*$B$28/100</f>
        <v>0.04</v>
      </c>
      <c r="K28" s="26">
        <f>подсобка!J41*$B$28/100</f>
        <v>3.1</v>
      </c>
      <c r="L28" s="26">
        <f>подсобка!K41*$B$28/100</f>
        <v>1.4</v>
      </c>
      <c r="M28" s="26">
        <f>подсобка!L41*$B$28/100</f>
        <v>5.8</v>
      </c>
      <c r="N28" s="26">
        <f>подсобка!M41*$B$28/100</f>
        <v>0.08</v>
      </c>
    </row>
    <row r="29" spans="1:14" s="46" customFormat="1" ht="18.75" hidden="1">
      <c r="A29" s="26" t="s">
        <v>222</v>
      </c>
      <c r="B29" s="26">
        <v>4</v>
      </c>
      <c r="C29" s="26">
        <f>подсобка!B92*$B$29/100</f>
        <v>0.14400000000000002</v>
      </c>
      <c r="D29" s="26">
        <f>подсобка!C92*$B$29/100</f>
        <v>0</v>
      </c>
      <c r="E29" s="26">
        <f>подсобка!D92*$B$29/100</f>
        <v>0.47200000000000003</v>
      </c>
      <c r="F29" s="26">
        <f>подсобка!E92*$B$29/100</f>
        <v>2.52</v>
      </c>
      <c r="G29" s="26">
        <f>подсобка!F92*$B$29/100</f>
        <v>0.002</v>
      </c>
      <c r="H29" s="26">
        <f>подсобка!G92*$B$29/100</f>
        <v>1.04</v>
      </c>
      <c r="I29" s="26">
        <f>подсобка!H92*$B$29/100</f>
        <v>0</v>
      </c>
      <c r="J29" s="26">
        <f>подсобка!I92*$B$29/100</f>
        <v>0.016</v>
      </c>
      <c r="K29" s="26">
        <f>подсобка!J92*$B$29/100</f>
        <v>0.8</v>
      </c>
      <c r="L29" s="26">
        <f>подсобка!K92*$B$29/100</f>
        <v>0</v>
      </c>
      <c r="M29" s="26">
        <f>подсобка!L92*$B$29/100</f>
        <v>2.8</v>
      </c>
      <c r="N29" s="26">
        <f>подсобка!M92*$B$29/100</f>
        <v>0.08</v>
      </c>
    </row>
    <row r="30" spans="1:14" s="46" customFormat="1" ht="18.75" hidden="1">
      <c r="A30" s="26" t="s">
        <v>198</v>
      </c>
      <c r="B30" s="26">
        <v>5</v>
      </c>
      <c r="C30" s="26">
        <f>подсобка!B44*$B$30/100</f>
        <v>0</v>
      </c>
      <c r="D30" s="26">
        <f>подсобка!C44*$B$30/100</f>
        <v>3.55</v>
      </c>
      <c r="E30" s="26">
        <f>подсобка!D44*$B$30/100</f>
        <v>0</v>
      </c>
      <c r="F30" s="26">
        <f>подсобка!E44*$B$30/100</f>
        <v>35</v>
      </c>
      <c r="G30" s="26">
        <f>подсобка!F44*$B$30/100</f>
        <v>0</v>
      </c>
      <c r="H30" s="26">
        <f>подсобка!G44*$B$30/100</f>
        <v>0</v>
      </c>
      <c r="I30" s="26">
        <f>подсобка!H44*$B$30/100</f>
        <v>0</v>
      </c>
      <c r="J30" s="26">
        <f>подсобка!I44*$B$30/100</f>
        <v>3.35</v>
      </c>
      <c r="K30" s="26">
        <f>подсобка!J44*$B$30/100</f>
        <v>0</v>
      </c>
      <c r="L30" s="26">
        <f>подсобка!K44*$B$30/100</f>
        <v>0</v>
      </c>
      <c r="M30" s="26">
        <f>подсобка!L44*$B$30/100</f>
        <v>0</v>
      </c>
      <c r="N30" s="26">
        <f>подсобка!M44*$B$30/100</f>
        <v>0</v>
      </c>
    </row>
    <row r="31" spans="1:14" s="46" customFormat="1" ht="18.75" hidden="1">
      <c r="A31" s="26" t="s">
        <v>223</v>
      </c>
      <c r="B31" s="26">
        <v>10</v>
      </c>
      <c r="C31" s="26">
        <f>подсобка!B78*$B$31/100</f>
        <v>0.25</v>
      </c>
      <c r="D31" s="26">
        <f>подсобка!C78*$B$31/100</f>
        <v>2</v>
      </c>
      <c r="E31" s="26">
        <f>подсобка!D78*$B$31/100</f>
        <v>0.34</v>
      </c>
      <c r="F31" s="26">
        <f>подсобка!E78*$B$31/100</f>
        <v>20.6</v>
      </c>
      <c r="G31" s="26">
        <f>подсобка!F78*$B$31/100</f>
        <v>0.003</v>
      </c>
      <c r="H31" s="26">
        <f>подсобка!G78*$B$31/100</f>
        <v>0.03</v>
      </c>
      <c r="I31" s="26">
        <f>подсобка!H78*$B$31/100</f>
        <v>0.015</v>
      </c>
      <c r="J31" s="26">
        <f>подсобка!I78*$B$31/100</f>
        <v>0.04</v>
      </c>
      <c r="K31" s="26">
        <f>подсобка!J78*$B$31/100</f>
        <v>8.6</v>
      </c>
      <c r="L31" s="26">
        <f>подсобка!K78*$B$31/100</f>
        <v>0.8</v>
      </c>
      <c r="M31" s="26">
        <f>подсобка!L78*$B$31/100</f>
        <v>6</v>
      </c>
      <c r="N31" s="26">
        <f>подсобка!M78*$B$31/100</f>
        <v>0.02</v>
      </c>
    </row>
    <row r="32" spans="1:14" s="46" customFormat="1" ht="31.5" hidden="1">
      <c r="A32" s="26" t="s">
        <v>224</v>
      </c>
      <c r="B32" s="26">
        <v>60</v>
      </c>
      <c r="C32" s="26">
        <f>подсобка!B32*$B$32/100</f>
        <v>0.9</v>
      </c>
      <c r="D32" s="26">
        <f>подсобка!C32*$B$32/100</f>
        <v>0.06</v>
      </c>
      <c r="E32" s="26">
        <f>подсобка!D32*$B$32/100</f>
        <v>6.6</v>
      </c>
      <c r="F32" s="26">
        <f>подсобка!E32*$B$32/100</f>
        <v>30</v>
      </c>
      <c r="G32" s="26">
        <f>подсобка!F32*$B$32/100</f>
        <v>0.06</v>
      </c>
      <c r="H32" s="26">
        <f>подсобка!G32*$B$32/100</f>
        <v>12</v>
      </c>
      <c r="I32" s="26">
        <f>подсобка!H32*$B$32/100</f>
        <v>0</v>
      </c>
      <c r="J32" s="26">
        <f>подсобка!I32*$B$32/100</f>
        <v>0.24</v>
      </c>
      <c r="K32" s="26">
        <f>подсобка!J32*$B$32/100</f>
        <v>6</v>
      </c>
      <c r="L32" s="26">
        <f>подсобка!K32*$B$32/100</f>
        <v>13.8</v>
      </c>
      <c r="M32" s="26">
        <f>подсобка!L32*$B$32/100</f>
        <v>34.8</v>
      </c>
      <c r="N32" s="26">
        <f>подсобка!M32*$B$32/100</f>
        <v>0.54</v>
      </c>
    </row>
    <row r="33" spans="1:14" s="46" customFormat="1" ht="18.75" hidden="1">
      <c r="A33" s="26" t="s">
        <v>225</v>
      </c>
      <c r="B33" s="26">
        <v>30</v>
      </c>
      <c r="C33" s="26">
        <f>подсобка!B17*$B$33/100</f>
        <v>3.45</v>
      </c>
      <c r="D33" s="26">
        <f>подсобка!C17*$B$33/100</f>
        <v>2.85</v>
      </c>
      <c r="E33" s="26">
        <f>подсобка!D17*$B$33/100</f>
        <v>0</v>
      </c>
      <c r="F33" s="26">
        <f>подсобка!E17*$B$33/100</f>
        <v>56.1</v>
      </c>
      <c r="G33" s="26">
        <f>подсобка!F17*$B$33/100</f>
        <v>0.018</v>
      </c>
      <c r="H33" s="26">
        <f>подсобка!G17*$B$33/100</f>
        <v>0</v>
      </c>
      <c r="I33" s="26">
        <f>подсобка!H17*$B$33/100</f>
        <v>0</v>
      </c>
      <c r="J33" s="26">
        <f>подсобка!I17*$B$33/100</f>
        <v>0.12</v>
      </c>
      <c r="K33" s="26">
        <f>подсобка!J17*$B$33/100</f>
        <v>2.7</v>
      </c>
      <c r="L33" s="26">
        <f>подсобка!K17*$B$33/100</f>
        <v>6.3</v>
      </c>
      <c r="M33" s="26">
        <f>подсобка!L17*$B$33/100</f>
        <v>59.4</v>
      </c>
      <c r="N33" s="26">
        <f>подсобка!M17*$B$33/100</f>
        <v>0.78</v>
      </c>
    </row>
    <row r="34" spans="1:14" s="45" customFormat="1" ht="15.75">
      <c r="A34" s="26" t="s">
        <v>177</v>
      </c>
      <c r="B34" s="26" t="s">
        <v>156</v>
      </c>
      <c r="C34" s="26">
        <f aca="true" t="shared" si="6" ref="C34:N34">SUM(C35:C40)</f>
        <v>5.905</v>
      </c>
      <c r="D34" s="26">
        <f t="shared" si="6"/>
        <v>7.32</v>
      </c>
      <c r="E34" s="26">
        <f t="shared" si="6"/>
        <v>4.629999999999999</v>
      </c>
      <c r="F34" s="26">
        <f t="shared" si="6"/>
        <v>117.19999999999999</v>
      </c>
      <c r="G34" s="26">
        <f t="shared" si="6"/>
        <v>0.1665</v>
      </c>
      <c r="H34" s="26">
        <f t="shared" si="6"/>
        <v>24.53</v>
      </c>
      <c r="I34" s="26">
        <f t="shared" si="6"/>
        <v>2.721</v>
      </c>
      <c r="J34" s="26">
        <f t="shared" si="6"/>
        <v>1.2900000000000003</v>
      </c>
      <c r="K34" s="26">
        <f t="shared" si="6"/>
        <v>21.4</v>
      </c>
      <c r="L34" s="26">
        <f t="shared" si="6"/>
        <v>17.05</v>
      </c>
      <c r="M34" s="26">
        <f t="shared" si="6"/>
        <v>258.45000000000005</v>
      </c>
      <c r="N34" s="26">
        <f t="shared" si="6"/>
        <v>6.5299999999999985</v>
      </c>
    </row>
    <row r="35" spans="1:14" s="45" customFormat="1" ht="15.75" hidden="1">
      <c r="A35" s="26" t="s">
        <v>230</v>
      </c>
      <c r="B35" s="26">
        <v>70</v>
      </c>
      <c r="C35" s="26">
        <f>подсобка!B60*$B$35/100</f>
        <v>5.04</v>
      </c>
      <c r="D35" s="26">
        <f>подсобка!C60*$B$35/100</f>
        <v>2.17</v>
      </c>
      <c r="E35" s="26">
        <f>подсобка!D60*$B$35/100</f>
        <v>0</v>
      </c>
      <c r="F35" s="26">
        <f>подсобка!E60*$B$35/100</f>
        <v>43.4</v>
      </c>
      <c r="G35" s="26">
        <f>подсобка!F60*$B$35/100</f>
        <v>0.147</v>
      </c>
      <c r="H35" s="26">
        <f>подсобка!G60*$B$35/100</f>
        <v>23.1</v>
      </c>
      <c r="I35" s="26">
        <f>подсобка!H60*$B$35/100</f>
        <v>2.681</v>
      </c>
      <c r="J35" s="26">
        <f>подсобка!I60*$B$35/100</f>
        <v>0.91</v>
      </c>
      <c r="K35" s="26">
        <f>подсобка!J60*$B$35/100</f>
        <v>3.5</v>
      </c>
      <c r="L35" s="26">
        <f>подсобка!K60*$B$35/100</f>
        <v>12.6</v>
      </c>
      <c r="M35" s="26">
        <f>подсобка!L60*$B$35/100</f>
        <v>237.3</v>
      </c>
      <c r="N35" s="26">
        <f>подсобка!M60*$B$35/100</f>
        <v>6.3</v>
      </c>
    </row>
    <row r="36" spans="1:14" s="45" customFormat="1" ht="15.75" hidden="1">
      <c r="A36" s="26" t="s">
        <v>197</v>
      </c>
      <c r="B36" s="26">
        <v>5</v>
      </c>
      <c r="C36" s="26">
        <f>подсобка!B54*$B$36/100</f>
        <v>0.285</v>
      </c>
      <c r="D36" s="26">
        <f>подсобка!C54*$B$36/100</f>
        <v>0.045</v>
      </c>
      <c r="E36" s="26">
        <f>подсобка!D54*$B$36/100</f>
        <v>2.565</v>
      </c>
      <c r="F36" s="26">
        <f>подсобка!E54*$B$36/100</f>
        <v>12.8</v>
      </c>
      <c r="G36" s="26">
        <f>подсобка!F54*$B$36/100</f>
        <v>0.0085</v>
      </c>
      <c r="H36" s="26">
        <f>подсобка!G54*$B$36/100</f>
        <v>0</v>
      </c>
      <c r="I36" s="26">
        <f>подсобка!H54*$B$36/100</f>
        <v>0</v>
      </c>
      <c r="J36" s="26">
        <f>подсобка!I54*$B$36/100</f>
        <v>0.15</v>
      </c>
      <c r="K36" s="26">
        <f>подсобка!J54*$B$36/100</f>
        <v>0.9</v>
      </c>
      <c r="L36" s="26">
        <f>подсобка!K54*$B$36/100</f>
        <v>0.8</v>
      </c>
      <c r="M36" s="26">
        <f>подсобка!L54*$B$36/100</f>
        <v>4.3</v>
      </c>
      <c r="N36" s="26">
        <f>подсобка!M54*$B$36/100</f>
        <v>0.06</v>
      </c>
    </row>
    <row r="37" spans="1:14" s="45" customFormat="1" ht="15.75" hidden="1">
      <c r="A37" s="26" t="s">
        <v>231</v>
      </c>
      <c r="B37" s="26">
        <v>10</v>
      </c>
      <c r="C37" s="26">
        <f>подсобка!B41*$B$37/100</f>
        <v>0.17</v>
      </c>
      <c r="D37" s="26">
        <f>подсобка!C41*$B$37/100</f>
        <v>0</v>
      </c>
      <c r="E37" s="26">
        <f>подсобка!D41*$B$37/100</f>
        <v>0.95</v>
      </c>
      <c r="F37" s="26">
        <f>подсобка!E41*$B$37/100</f>
        <v>4.3</v>
      </c>
      <c r="G37" s="26">
        <f>подсобка!F41*$B$37/100</f>
        <v>0.005</v>
      </c>
      <c r="H37" s="26">
        <f>подсобка!G41*$B$37/100</f>
        <v>1</v>
      </c>
      <c r="I37" s="26">
        <f>подсобка!H41*$B$37/100</f>
        <v>0</v>
      </c>
      <c r="J37" s="26">
        <f>подсобка!I41*$B$37/100</f>
        <v>0.04</v>
      </c>
      <c r="K37" s="26">
        <f>подсобка!J41*$B$37/100</f>
        <v>3.1</v>
      </c>
      <c r="L37" s="26">
        <f>подсобка!K41*$B$37/100</f>
        <v>1.4</v>
      </c>
      <c r="M37" s="26">
        <f>подсобка!L41*$B$37/100</f>
        <v>5.8</v>
      </c>
      <c r="N37" s="26">
        <f>подсобка!M41*$B$37/100</f>
        <v>0.08</v>
      </c>
    </row>
    <row r="38" spans="1:14" s="45" customFormat="1" ht="15.75" hidden="1">
      <c r="A38" s="26" t="s">
        <v>200</v>
      </c>
      <c r="B38" s="26">
        <v>5</v>
      </c>
      <c r="C38" s="26">
        <f>подсобка!B45*$B$38/100</f>
        <v>0.03</v>
      </c>
      <c r="D38" s="26">
        <f>подсобка!C45*$B$38/100</f>
        <v>3.075</v>
      </c>
      <c r="E38" s="26">
        <f>подсобка!D45*$B$38/100</f>
        <v>0.045</v>
      </c>
      <c r="F38" s="26">
        <f>подсобка!E45*$B$38/100</f>
        <v>32.5</v>
      </c>
      <c r="G38" s="26">
        <f>подсобка!F45*$B$38/100</f>
        <v>0</v>
      </c>
      <c r="H38" s="26">
        <f>подсобка!G45*$B$38/100</f>
        <v>0</v>
      </c>
      <c r="I38" s="26">
        <f>подсобка!H45*$B$38/100</f>
        <v>0.025</v>
      </c>
      <c r="J38" s="26">
        <f>подсобка!I45*$B$38/100</f>
        <v>0.11</v>
      </c>
      <c r="K38" s="26">
        <f>подсобка!J45*$B$38/100</f>
        <v>1.1</v>
      </c>
      <c r="L38" s="26">
        <f>подсобка!K45*$B$38/100</f>
        <v>0.15</v>
      </c>
      <c r="M38" s="26">
        <f>подсобка!L45*$B$38/100</f>
        <v>0.95</v>
      </c>
      <c r="N38" s="26">
        <f>подсобка!M45*$B$38/100</f>
        <v>0.01</v>
      </c>
    </row>
    <row r="39" spans="1:14" s="45" customFormat="1" ht="15.75" hidden="1">
      <c r="A39" s="26" t="s">
        <v>223</v>
      </c>
      <c r="B39" s="26">
        <v>10</v>
      </c>
      <c r="C39" s="26">
        <f>подсобка!B78*$B$39/100</f>
        <v>0.25</v>
      </c>
      <c r="D39" s="26">
        <f>подсобка!C78*$B$39/100</f>
        <v>2</v>
      </c>
      <c r="E39" s="26">
        <f>подсобка!D78*$B$39/100</f>
        <v>0.34</v>
      </c>
      <c r="F39" s="26">
        <f>подсобка!E78*$B$39/100</f>
        <v>20.6</v>
      </c>
      <c r="G39" s="26">
        <f>подсобка!F78*$B$39/100</f>
        <v>0.003</v>
      </c>
      <c r="H39" s="26">
        <f>подсобка!G78*$B$39/100</f>
        <v>0.03</v>
      </c>
      <c r="I39" s="26">
        <f>подсобка!H78*$B$39/100</f>
        <v>0.015</v>
      </c>
      <c r="J39" s="26">
        <f>подсобка!I78*$B$39/100</f>
        <v>0.04</v>
      </c>
      <c r="K39" s="26">
        <f>подсобка!J78*$B$39/100</f>
        <v>8.6</v>
      </c>
      <c r="L39" s="26">
        <f>подсобка!K78*$B$39/100</f>
        <v>0.8</v>
      </c>
      <c r="M39" s="26">
        <f>подсобка!L78*$B$39/100</f>
        <v>6</v>
      </c>
      <c r="N39" s="26">
        <f>подсобка!M78*$B$39/100</f>
        <v>0.02</v>
      </c>
    </row>
    <row r="40" spans="1:14" s="45" customFormat="1" ht="15.75" hidden="1">
      <c r="A40" s="26" t="s">
        <v>208</v>
      </c>
      <c r="B40" s="26">
        <v>10</v>
      </c>
      <c r="C40" s="26">
        <f>подсобка!B52*$B$40/100</f>
        <v>0.13</v>
      </c>
      <c r="D40" s="26">
        <f>подсобка!C52*$B$40/100</f>
        <v>0.03</v>
      </c>
      <c r="E40" s="26">
        <f>подсобка!D52*$B$40/100</f>
        <v>0.73</v>
      </c>
      <c r="F40" s="26">
        <f>подсобка!E52*$B$40/100</f>
        <v>3.6</v>
      </c>
      <c r="G40" s="26">
        <f>подсобка!F52*$B$40/100</f>
        <v>0.003</v>
      </c>
      <c r="H40" s="26">
        <f>подсобка!G52*$B$40/100</f>
        <v>0.4</v>
      </c>
      <c r="I40" s="26">
        <f>подсобка!H52*$B$40/100</f>
        <v>0</v>
      </c>
      <c r="J40" s="26">
        <f>подсобка!I52*$B$40/100</f>
        <v>0.04</v>
      </c>
      <c r="K40" s="26">
        <f>подсобка!J52*$B$40/100</f>
        <v>4.2</v>
      </c>
      <c r="L40" s="26">
        <f>подсобка!K52*$B$40/100</f>
        <v>1.3</v>
      </c>
      <c r="M40" s="26">
        <f>подсобка!L52*$B$40/100</f>
        <v>4.1</v>
      </c>
      <c r="N40" s="26">
        <f>подсобка!M52*$B$40/100</f>
        <v>0.06</v>
      </c>
    </row>
    <row r="41" spans="1:14" s="45" customFormat="1" ht="31.5">
      <c r="A41" s="26" t="s">
        <v>178</v>
      </c>
      <c r="B41" s="26" t="s">
        <v>303</v>
      </c>
      <c r="C41" s="26">
        <f aca="true" t="shared" si="7" ref="C41:N41">SUM(C42:C43)</f>
        <v>2.398</v>
      </c>
      <c r="D41" s="26">
        <f t="shared" si="7"/>
        <v>5.52</v>
      </c>
      <c r="E41" s="26">
        <f t="shared" si="7"/>
        <v>20.672</v>
      </c>
      <c r="F41" s="26">
        <f t="shared" si="7"/>
        <v>133.5</v>
      </c>
      <c r="G41" s="26">
        <f t="shared" si="7"/>
        <v>0.1</v>
      </c>
      <c r="H41" s="26">
        <f t="shared" si="7"/>
        <v>0</v>
      </c>
      <c r="I41" s="26">
        <f t="shared" si="7"/>
        <v>0.04</v>
      </c>
      <c r="J41" s="26">
        <f t="shared" si="7"/>
        <v>1.026</v>
      </c>
      <c r="K41" s="26">
        <f t="shared" si="7"/>
        <v>21.76</v>
      </c>
      <c r="L41" s="26">
        <f t="shared" si="7"/>
        <v>30.24</v>
      </c>
      <c r="M41" s="26">
        <f t="shared" si="7"/>
        <v>139.52</v>
      </c>
      <c r="N41" s="26">
        <f t="shared" si="7"/>
        <v>2.366</v>
      </c>
    </row>
    <row r="42" spans="1:14" s="45" customFormat="1" ht="15.75" hidden="1">
      <c r="A42" s="26" t="s">
        <v>276</v>
      </c>
      <c r="B42" s="26">
        <v>50</v>
      </c>
      <c r="C42" s="26">
        <f>подсобка!B67*$B$42/100</f>
        <v>2.35</v>
      </c>
      <c r="D42" s="26">
        <f>подсобка!C67*$B$42/100</f>
        <v>0.6</v>
      </c>
      <c r="E42" s="26">
        <f>подсобка!D67*$B$42/100</f>
        <v>20.6</v>
      </c>
      <c r="F42" s="26">
        <f>подсобка!E67*$B$42/100</f>
        <v>81.5</v>
      </c>
      <c r="G42" s="26">
        <f>подсобка!F67*$B$42/100</f>
        <v>0.1</v>
      </c>
      <c r="H42" s="26">
        <f>подсобка!G67*$B$42/100</f>
        <v>0</v>
      </c>
      <c r="I42" s="26">
        <f>подсобка!H67*$B$42/100</f>
        <v>0</v>
      </c>
      <c r="J42" s="26">
        <f>подсобка!I67*$B$42/100</f>
        <v>0.85</v>
      </c>
      <c r="K42" s="26">
        <f>подсобка!J67*$B$42/100</f>
        <v>20</v>
      </c>
      <c r="L42" s="26">
        <f>подсобка!K67*$B$42/100</f>
        <v>30</v>
      </c>
      <c r="M42" s="26">
        <f>подсобка!L67*$B$42/100</f>
        <v>138</v>
      </c>
      <c r="N42" s="26">
        <f>подсобка!M67*$B$42/100</f>
        <v>2.35</v>
      </c>
    </row>
    <row r="43" spans="1:14" s="45" customFormat="1" ht="15.75" hidden="1">
      <c r="A43" s="26" t="s">
        <v>200</v>
      </c>
      <c r="B43" s="26">
        <v>8</v>
      </c>
      <c r="C43" s="26">
        <f>подсобка!B45*$B$43/100</f>
        <v>0.048</v>
      </c>
      <c r="D43" s="26">
        <f>подсобка!C45*$B$43/100</f>
        <v>4.92</v>
      </c>
      <c r="E43" s="26">
        <f>подсобка!D45*$B$43/100</f>
        <v>0.07200000000000001</v>
      </c>
      <c r="F43" s="26">
        <f>подсобка!E45*$B$43/100</f>
        <v>52</v>
      </c>
      <c r="G43" s="26">
        <f>подсобка!F45*$B$43/100</f>
        <v>0</v>
      </c>
      <c r="H43" s="26">
        <f>подсобка!G45*$B$43/100</f>
        <v>0</v>
      </c>
      <c r="I43" s="26">
        <f>подсобка!H45*$B$43/100</f>
        <v>0.04</v>
      </c>
      <c r="J43" s="26">
        <f>подсобка!I45*$B$43/100</f>
        <v>0.17600000000000002</v>
      </c>
      <c r="K43" s="26">
        <f>подсобка!J45*$B$43/100</f>
        <v>1.76</v>
      </c>
      <c r="L43" s="26">
        <f>подсобка!K45*$B$43/100</f>
        <v>0.24</v>
      </c>
      <c r="M43" s="26">
        <f>подсобка!L45*$B$43/100</f>
        <v>1.52</v>
      </c>
      <c r="N43" s="26">
        <f>подсобка!M45*$B$43/100</f>
        <v>0.016</v>
      </c>
    </row>
    <row r="44" spans="1:14" s="45" customFormat="1" ht="31.5">
      <c r="A44" s="26" t="s">
        <v>15</v>
      </c>
      <c r="B44" s="26" t="s">
        <v>16</v>
      </c>
      <c r="C44" s="26">
        <f aca="true" t="shared" si="8" ref="C44:N44">SUM(C45:C46)</f>
        <v>5.49</v>
      </c>
      <c r="D44" s="26">
        <f t="shared" si="8"/>
        <v>9.99</v>
      </c>
      <c r="E44" s="26">
        <f t="shared" si="8"/>
        <v>2.4599999999999995</v>
      </c>
      <c r="F44" s="26">
        <f t="shared" si="8"/>
        <v>134.1</v>
      </c>
      <c r="G44" s="26">
        <f t="shared" si="8"/>
        <v>0.012</v>
      </c>
      <c r="H44" s="26">
        <f t="shared" si="8"/>
        <v>0.18</v>
      </c>
      <c r="I44" s="26">
        <f t="shared" si="8"/>
        <v>0.024</v>
      </c>
      <c r="J44" s="26">
        <f t="shared" si="8"/>
        <v>0.18</v>
      </c>
      <c r="K44" s="26">
        <f t="shared" si="8"/>
        <v>83.10000000000001</v>
      </c>
      <c r="L44" s="26">
        <f t="shared" si="8"/>
        <v>14.4</v>
      </c>
      <c r="M44" s="26">
        <f t="shared" si="8"/>
        <v>103.5</v>
      </c>
      <c r="N44" s="26">
        <f t="shared" si="8"/>
        <v>0.5700000000000001</v>
      </c>
    </row>
    <row r="45" spans="1:14" s="45" customFormat="1" ht="15.75" hidden="1">
      <c r="A45" s="26" t="s">
        <v>211</v>
      </c>
      <c r="B45" s="26">
        <v>10</v>
      </c>
      <c r="C45" s="26">
        <f>подсобка!B79*$B$47/100</f>
        <v>3.69</v>
      </c>
      <c r="D45" s="26">
        <f>подсобка!C79*$B$47/100</f>
        <v>7.59</v>
      </c>
      <c r="E45" s="26">
        <f>подсобка!D79*$B$47/100</f>
        <v>0</v>
      </c>
      <c r="F45" s="26">
        <f>подсобка!E79*$B$47/100</f>
        <v>83.1</v>
      </c>
      <c r="G45" s="26">
        <f>подсобка!F79*$B$47/100</f>
        <v>0</v>
      </c>
      <c r="H45" s="26">
        <f>подсобка!G79*$B$47/100</f>
        <v>0</v>
      </c>
      <c r="I45" s="26">
        <f>подсобка!H79*$B$47/100</f>
        <v>0</v>
      </c>
      <c r="J45" s="26">
        <f>подсобка!I79*$B$47/100</f>
        <v>0</v>
      </c>
      <c r="K45" s="26">
        <f>подсобка!J79*$B$47/100</f>
        <v>8.7</v>
      </c>
      <c r="L45" s="26">
        <f>подсобка!K79*$B$47/100</f>
        <v>6</v>
      </c>
      <c r="M45" s="26">
        <f>подсобка!L79*$B$47/100</f>
        <v>48.3</v>
      </c>
      <c r="N45" s="26">
        <f>подсобка!M79*$B$47/100</f>
        <v>0.51</v>
      </c>
    </row>
    <row r="46" spans="1:14" s="46" customFormat="1" ht="18.75" hidden="1">
      <c r="A46" s="26" t="s">
        <v>204</v>
      </c>
      <c r="B46" s="26">
        <v>13</v>
      </c>
      <c r="C46" s="26">
        <f>подсобка!B71*$B$48/100</f>
        <v>1.8</v>
      </c>
      <c r="D46" s="26">
        <f>подсобка!C71*$B$48/100</f>
        <v>2.4</v>
      </c>
      <c r="E46" s="26">
        <f>подсобка!D71*$B$48/100</f>
        <v>2.4599999999999995</v>
      </c>
      <c r="F46" s="26">
        <f>подсобка!E71*$B$48/100</f>
        <v>51</v>
      </c>
      <c r="G46" s="26">
        <f>подсобка!F71*$B$48/100</f>
        <v>0.012</v>
      </c>
      <c r="H46" s="26">
        <f>подсобка!G71*$B$48/100</f>
        <v>0.18</v>
      </c>
      <c r="I46" s="26">
        <f>подсобка!H71*$B$48/100</f>
        <v>0.024</v>
      </c>
      <c r="J46" s="26">
        <f>подсобка!I71*$B$48/100</f>
        <v>0.18</v>
      </c>
      <c r="K46" s="26">
        <f>подсобка!J71*$B$48/100</f>
        <v>74.4</v>
      </c>
      <c r="L46" s="26">
        <f>подсобка!K71*$B$48/100</f>
        <v>8.4</v>
      </c>
      <c r="M46" s="26">
        <f>подсобка!L71*$B$48/100</f>
        <v>55.2</v>
      </c>
      <c r="N46" s="26">
        <f>подсобка!M71*$B$48/100</f>
        <v>0.06</v>
      </c>
    </row>
    <row r="47" spans="1:14" s="45" customFormat="1" ht="15.75">
      <c r="A47" s="26" t="s">
        <v>17</v>
      </c>
      <c r="B47" s="26">
        <v>30</v>
      </c>
      <c r="C47" s="26">
        <f>подсобка!B97*$B$47/100</f>
        <v>1.35</v>
      </c>
      <c r="D47" s="26">
        <f>подсобка!C97*$B$47/100</f>
        <v>0.18</v>
      </c>
      <c r="E47" s="26">
        <f>подсобка!D97*$B$47/100</f>
        <v>13.65</v>
      </c>
      <c r="F47" s="26">
        <f>подсобка!E97*$B$47/100</f>
        <v>54</v>
      </c>
      <c r="G47" s="26">
        <f>подсобка!F97*$B$47/100</f>
        <v>0.033</v>
      </c>
      <c r="H47" s="26">
        <f>подсобка!G97*$B$47/100</f>
        <v>0</v>
      </c>
      <c r="I47" s="26">
        <f>подсобка!H97*$B$47/100</f>
        <v>0</v>
      </c>
      <c r="J47" s="26">
        <f>подсобка!I97*$B$47/100</f>
        <v>0.9</v>
      </c>
      <c r="K47" s="26">
        <f>подсобка!J97*$B$47/100</f>
        <v>6</v>
      </c>
      <c r="L47" s="26">
        <f>подсобка!K97*$B$47/100</f>
        <v>4.2</v>
      </c>
      <c r="M47" s="26">
        <f>подсобка!L97*$B$47/100</f>
        <v>19.5</v>
      </c>
      <c r="N47" s="26">
        <f>подсобка!M97*$B$47/100</f>
        <v>0.27</v>
      </c>
    </row>
    <row r="48" spans="1:14" s="45" customFormat="1" ht="15.75">
      <c r="A48" s="26" t="s">
        <v>18</v>
      </c>
      <c r="B48" s="26">
        <v>60</v>
      </c>
      <c r="C48" s="26">
        <f>подсобка!B98*$B$48/100</f>
        <v>1.5</v>
      </c>
      <c r="D48" s="26">
        <f>подсобка!C98*$B$48/100</f>
        <v>0.42</v>
      </c>
      <c r="E48" s="26">
        <f>подсобка!D98*$B$48/100</f>
        <v>15.84</v>
      </c>
      <c r="F48" s="26">
        <f>подсобка!E98*$B$48/100</f>
        <v>90</v>
      </c>
      <c r="G48" s="26">
        <f>подсобка!F98*$B$48/100</f>
        <v>0.048</v>
      </c>
      <c r="H48" s="26">
        <f>подсобка!G98*$B$48/100</f>
        <v>0</v>
      </c>
      <c r="I48" s="26">
        <f>подсобка!H98*$B$48/100</f>
        <v>0</v>
      </c>
      <c r="J48" s="26">
        <f>подсобка!I98*$B$48/100</f>
        <v>1.8</v>
      </c>
      <c r="K48" s="26">
        <f>подсобка!J98*$B$48/100</f>
        <v>12.6</v>
      </c>
      <c r="L48" s="26">
        <f>подсобка!K98*$B$48/100</f>
        <v>11.4</v>
      </c>
      <c r="M48" s="26">
        <f>подсобка!L98*$B$48/100</f>
        <v>52.2</v>
      </c>
      <c r="N48" s="26">
        <f>подсобка!M98*$B$48/100</f>
        <v>1.2</v>
      </c>
    </row>
    <row r="49" spans="1:14" s="45" customFormat="1" ht="15.75">
      <c r="A49" s="47" t="s">
        <v>10</v>
      </c>
      <c r="B49" s="47"/>
      <c r="C49" s="47">
        <f aca="true" t="shared" si="9" ref="C49:N49">SUM(C21,C25,C34,C47:C48,C41,C44)</f>
        <v>23.617000000000004</v>
      </c>
      <c r="D49" s="47">
        <f t="shared" si="9"/>
        <v>34.06</v>
      </c>
      <c r="E49" s="47">
        <f t="shared" si="9"/>
        <v>72.44399999999999</v>
      </c>
      <c r="F49" s="47">
        <f t="shared" si="9"/>
        <v>753.22</v>
      </c>
      <c r="G49" s="47">
        <f t="shared" si="9"/>
        <v>0.5165000000000001</v>
      </c>
      <c r="H49" s="47">
        <f t="shared" si="9"/>
        <v>89.68</v>
      </c>
      <c r="I49" s="47">
        <f t="shared" si="9"/>
        <v>2.8000000000000003</v>
      </c>
      <c r="J49" s="47">
        <f t="shared" si="9"/>
        <v>11.492</v>
      </c>
      <c r="K49" s="47">
        <f t="shared" si="9"/>
        <v>223.36</v>
      </c>
      <c r="L49" s="47">
        <f t="shared" si="9"/>
        <v>120.69000000000001</v>
      </c>
      <c r="M49" s="47">
        <f t="shared" si="9"/>
        <v>722.57</v>
      </c>
      <c r="N49" s="47">
        <f t="shared" si="9"/>
        <v>13.615999999999998</v>
      </c>
    </row>
    <row r="50" spans="1:14" ht="18.75">
      <c r="A50" s="2" t="s">
        <v>19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5" customFormat="1" ht="15.75">
      <c r="A51" s="26" t="s">
        <v>171</v>
      </c>
      <c r="B51" s="26" t="s">
        <v>159</v>
      </c>
      <c r="C51" s="26">
        <f aca="true" t="shared" si="10" ref="C51:N51">SUM(C52:C53)</f>
        <v>1.96</v>
      </c>
      <c r="D51" s="26">
        <f t="shared" si="10"/>
        <v>0.4</v>
      </c>
      <c r="E51" s="26">
        <f t="shared" si="10"/>
        <v>25.46</v>
      </c>
      <c r="F51" s="26">
        <f t="shared" si="10"/>
        <v>126</v>
      </c>
      <c r="G51" s="26">
        <f t="shared" si="10"/>
        <v>0.046000000000000006</v>
      </c>
      <c r="H51" s="26">
        <f t="shared" si="10"/>
        <v>0.1</v>
      </c>
      <c r="I51" s="26">
        <f t="shared" si="10"/>
        <v>0</v>
      </c>
      <c r="J51" s="26">
        <f t="shared" si="10"/>
        <v>0</v>
      </c>
      <c r="K51" s="26">
        <f t="shared" si="10"/>
        <v>12.8</v>
      </c>
      <c r="L51" s="26">
        <f t="shared" si="10"/>
        <v>15.4</v>
      </c>
      <c r="M51" s="26">
        <f t="shared" si="10"/>
        <v>36.199999999999996</v>
      </c>
      <c r="N51" s="26">
        <f t="shared" si="10"/>
        <v>1</v>
      </c>
    </row>
    <row r="52" spans="1:14" s="45" customFormat="1" ht="15.75" hidden="1">
      <c r="A52" s="26" t="s">
        <v>24</v>
      </c>
      <c r="B52" s="26">
        <v>40</v>
      </c>
      <c r="C52" s="26">
        <f>подсобка!B9*$B$52/100</f>
        <v>1.88</v>
      </c>
      <c r="D52" s="26">
        <f>подсобка!C9*$B$52/100</f>
        <v>0.4</v>
      </c>
      <c r="E52" s="26">
        <f>подсобка!D9*$B$52/100</f>
        <v>13</v>
      </c>
      <c r="F52" s="26">
        <f>подсобка!E9*$B$52/100</f>
        <v>76</v>
      </c>
      <c r="G52" s="26">
        <f>подсобка!F9*$B$52/100</f>
        <v>0.044000000000000004</v>
      </c>
      <c r="H52" s="26">
        <f>подсобка!G9*$B$52/100</f>
        <v>0</v>
      </c>
      <c r="I52" s="26">
        <f>подсобка!H9*$B$52/100</f>
        <v>0</v>
      </c>
      <c r="J52" s="26">
        <f>подсобка!I9*$B$52/100</f>
        <v>0</v>
      </c>
      <c r="K52" s="26">
        <f>подсобка!J9*$B$52/100</f>
        <v>10</v>
      </c>
      <c r="L52" s="26">
        <f>подсобка!K9*$B$52/100</f>
        <v>14</v>
      </c>
      <c r="M52" s="26">
        <f>подсобка!L9*$B$52/100</f>
        <v>34.4</v>
      </c>
      <c r="N52" s="26">
        <f>подсобка!M9*$B$52/100</f>
        <v>0.64</v>
      </c>
    </row>
    <row r="53" spans="1:14" s="45" customFormat="1" ht="15.75" hidden="1">
      <c r="A53" s="26" t="s">
        <v>226</v>
      </c>
      <c r="B53" s="26">
        <v>20</v>
      </c>
      <c r="C53" s="26">
        <f>подсобка!B64*$B$53/100</f>
        <v>0.08</v>
      </c>
      <c r="D53" s="26">
        <f>подсобка!C64*$B$53/100</f>
        <v>0</v>
      </c>
      <c r="E53" s="26">
        <f>подсобка!D64*$B$53/100</f>
        <v>12.46</v>
      </c>
      <c r="F53" s="26">
        <f>подсобка!E64*$B$53/100</f>
        <v>50</v>
      </c>
      <c r="G53" s="26">
        <f>подсобка!F64*$B$53/100</f>
        <v>0.002</v>
      </c>
      <c r="H53" s="26">
        <f>подсобка!G64*$B$53/100</f>
        <v>0.1</v>
      </c>
      <c r="I53" s="26">
        <f>подсобка!H64*$B$53/100</f>
        <v>0</v>
      </c>
      <c r="J53" s="26">
        <f>подсобка!I64*$B$53/100</f>
        <v>0</v>
      </c>
      <c r="K53" s="26">
        <f>подсобка!J64*$B$53/100</f>
        <v>2.8</v>
      </c>
      <c r="L53" s="26">
        <f>подсобка!K64*$B$53/100</f>
        <v>1.4</v>
      </c>
      <c r="M53" s="26">
        <f>подсобка!L64*$B$53/100</f>
        <v>1.8</v>
      </c>
      <c r="N53" s="26">
        <f>подсобка!M64*$B$53/100</f>
        <v>0.36</v>
      </c>
    </row>
    <row r="54" spans="1:14" s="45" customFormat="1" ht="15.75">
      <c r="A54" s="26" t="s">
        <v>21</v>
      </c>
      <c r="B54" s="26">
        <v>200</v>
      </c>
      <c r="C54" s="26">
        <f>подсобка!B48*$B$54/100</f>
        <v>4.4</v>
      </c>
      <c r="D54" s="26">
        <f>подсобка!C48*$B$54/100</f>
        <v>4.8</v>
      </c>
      <c r="E54" s="26">
        <f>подсобка!D48*$B$54/100</f>
        <v>9.4</v>
      </c>
      <c r="F54" s="26">
        <f>подсобка!E48*$B$54/100</f>
        <v>116</v>
      </c>
      <c r="G54" s="26">
        <f>подсобка!F48*$B$54/100</f>
        <v>0.04</v>
      </c>
      <c r="H54" s="26">
        <f>подсобка!G48*$B$54/100</f>
        <v>2</v>
      </c>
      <c r="I54" s="26">
        <f>подсобка!H48*$B$54/100</f>
        <v>0.04</v>
      </c>
      <c r="J54" s="26">
        <f>подсобка!I48*$B$54/100</f>
        <v>0.6</v>
      </c>
      <c r="K54" s="26">
        <f>подсобка!J48*$B$54/100</f>
        <v>242</v>
      </c>
      <c r="L54" s="26">
        <f>подсобка!K48*$B$54/100</f>
        <v>28</v>
      </c>
      <c r="M54" s="26">
        <f>подсобка!L48*$B$54/100</f>
        <v>182</v>
      </c>
      <c r="N54" s="26">
        <f>подсобка!M48*$B$54/100</f>
        <v>0.2</v>
      </c>
    </row>
    <row r="55" spans="1:14" s="45" customFormat="1" ht="15.75">
      <c r="A55" s="26" t="s">
        <v>132</v>
      </c>
      <c r="B55" s="26">
        <v>100</v>
      </c>
      <c r="C55" s="26">
        <f>подсобка!B105*$B$55/100</f>
        <v>0.74</v>
      </c>
      <c r="D55" s="26">
        <f>подсобка!C105*$B$55/100</f>
        <v>0</v>
      </c>
      <c r="E55" s="26">
        <f>подсобка!D105*$B$55/100</f>
        <v>11.3</v>
      </c>
      <c r="F55" s="26">
        <f>подсобка!E105*$B$55/100</f>
        <v>46</v>
      </c>
      <c r="G55" s="26">
        <f>подсобка!F105*$B$55/100</f>
        <v>0.01</v>
      </c>
      <c r="H55" s="26">
        <f>подсобка!G105*$B$55/100</f>
        <v>13</v>
      </c>
      <c r="I55" s="26">
        <f>подсобка!H105*$B$55/100</f>
        <v>0</v>
      </c>
      <c r="J55" s="26">
        <f>подсобка!I105*$B$55/100</f>
        <v>0.4</v>
      </c>
      <c r="K55" s="26">
        <f>подсобка!J105*$B$55/100</f>
        <v>16</v>
      </c>
      <c r="L55" s="26">
        <f>подсобка!K105*$B$55/100</f>
        <v>9</v>
      </c>
      <c r="M55" s="26">
        <f>подсобка!L105*$B$55/100</f>
        <v>11</v>
      </c>
      <c r="N55" s="26">
        <f>подсобка!M105*$B$55/100</f>
        <v>2.2</v>
      </c>
    </row>
    <row r="56" spans="1:14" s="45" customFormat="1" ht="15.75">
      <c r="A56" s="47" t="s">
        <v>10</v>
      </c>
      <c r="B56" s="47"/>
      <c r="C56" s="47">
        <f aca="true" t="shared" si="11" ref="C56:N56">SUM(C51,C54:C55)</f>
        <v>7.1000000000000005</v>
      </c>
      <c r="D56" s="47">
        <f t="shared" si="11"/>
        <v>5.2</v>
      </c>
      <c r="E56" s="47">
        <f t="shared" si="11"/>
        <v>46.16</v>
      </c>
      <c r="F56" s="47">
        <f t="shared" si="11"/>
        <v>288</v>
      </c>
      <c r="G56" s="47">
        <f t="shared" si="11"/>
        <v>0.096</v>
      </c>
      <c r="H56" s="47">
        <f t="shared" si="11"/>
        <v>15.1</v>
      </c>
      <c r="I56" s="47">
        <f t="shared" si="11"/>
        <v>0.04</v>
      </c>
      <c r="J56" s="47">
        <f t="shared" si="11"/>
        <v>1</v>
      </c>
      <c r="K56" s="47">
        <f t="shared" si="11"/>
        <v>270.8</v>
      </c>
      <c r="L56" s="47">
        <f t="shared" si="11"/>
        <v>52.4</v>
      </c>
      <c r="M56" s="47">
        <f t="shared" si="11"/>
        <v>229.2</v>
      </c>
      <c r="N56" s="47">
        <f t="shared" si="11"/>
        <v>3.4000000000000004</v>
      </c>
    </row>
    <row r="57" spans="1:14" ht="18.75">
      <c r="A57" s="2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45" customFormat="1" ht="15.75">
      <c r="A58" s="26" t="s">
        <v>142</v>
      </c>
      <c r="B58" s="26">
        <v>70</v>
      </c>
      <c r="C58" s="26">
        <f aca="true" t="shared" si="12" ref="C58:N58">SUM(C59:C61)</f>
        <v>8.77</v>
      </c>
      <c r="D58" s="26">
        <f t="shared" si="12"/>
        <v>12.77</v>
      </c>
      <c r="E58" s="26">
        <f t="shared" si="12"/>
        <v>5.13</v>
      </c>
      <c r="F58" s="26">
        <f t="shared" si="12"/>
        <v>179.6</v>
      </c>
      <c r="G58" s="26">
        <f t="shared" si="12"/>
        <v>0.077</v>
      </c>
      <c r="H58" s="26">
        <f t="shared" si="12"/>
        <v>0</v>
      </c>
      <c r="I58" s="26">
        <f t="shared" si="12"/>
        <v>0.03</v>
      </c>
      <c r="J58" s="26">
        <f t="shared" si="12"/>
        <v>6.46</v>
      </c>
      <c r="K58" s="26">
        <f t="shared" si="12"/>
        <v>49.8</v>
      </c>
      <c r="L58" s="26">
        <f t="shared" si="12"/>
        <v>45.6</v>
      </c>
      <c r="M58" s="26">
        <f t="shared" si="12"/>
        <v>8.6</v>
      </c>
      <c r="N58" s="26">
        <f t="shared" si="12"/>
        <v>3.02</v>
      </c>
    </row>
    <row r="59" spans="1:14" s="46" customFormat="1" ht="31.5" hidden="1">
      <c r="A59" s="26" t="s">
        <v>228</v>
      </c>
      <c r="B59" s="26">
        <v>100</v>
      </c>
      <c r="C59" s="26">
        <f>подсобка!B18*$B$59/100</f>
        <v>8.2</v>
      </c>
      <c r="D59" s="26">
        <f>подсобка!C18*$B$59/100</f>
        <v>7</v>
      </c>
      <c r="E59" s="26">
        <f>подсобка!D18*$B$59/100</f>
        <v>0</v>
      </c>
      <c r="F59" s="26">
        <f>подсобка!E18*$B$59/100</f>
        <v>98</v>
      </c>
      <c r="G59" s="26">
        <f>подсобка!F18*$B$59/100</f>
        <v>0.06</v>
      </c>
      <c r="H59" s="26">
        <f>подсобка!G18*$B$59/100</f>
        <v>0</v>
      </c>
      <c r="I59" s="26">
        <f>подсобка!H18*$B$59/100</f>
        <v>0.03</v>
      </c>
      <c r="J59" s="26">
        <f>подсобка!I18*$B$59/100</f>
        <v>0.8</v>
      </c>
      <c r="K59" s="26">
        <f>подсобка!J18*$B$59/100</f>
        <v>48</v>
      </c>
      <c r="L59" s="26">
        <f>подсобка!K18*$B$59/100</f>
        <v>44</v>
      </c>
      <c r="M59" s="26">
        <f>подсобка!L18*$B$59/100</f>
        <v>0</v>
      </c>
      <c r="N59" s="26">
        <f>подсобка!M18*$B$59/100</f>
        <v>2.9</v>
      </c>
    </row>
    <row r="60" spans="1:14" s="46" customFormat="1" ht="18.75" hidden="1">
      <c r="A60" s="26" t="s">
        <v>198</v>
      </c>
      <c r="B60" s="26" t="s">
        <v>229</v>
      </c>
      <c r="C60" s="26">
        <f>подсобка!B44*$B$60/100</f>
        <v>0</v>
      </c>
      <c r="D60" s="26">
        <f>подсобка!C44*$B$60/100</f>
        <v>5.68</v>
      </c>
      <c r="E60" s="26">
        <f>подсобка!D44*$B$60/100</f>
        <v>0</v>
      </c>
      <c r="F60" s="26">
        <f>подсобка!E44*$B$60/100</f>
        <v>56</v>
      </c>
      <c r="G60" s="26">
        <f>подсобка!F44*$B$60/100</f>
        <v>0</v>
      </c>
      <c r="H60" s="26">
        <f>подсобка!G44*$B$60/100</f>
        <v>0</v>
      </c>
      <c r="I60" s="26">
        <f>подсобка!H44*$B$60/100</f>
        <v>0</v>
      </c>
      <c r="J60" s="26">
        <f>подсобка!I44*$B$60/100</f>
        <v>5.36</v>
      </c>
      <c r="K60" s="26">
        <f>подсобка!J44*$B$60/100</f>
        <v>0</v>
      </c>
      <c r="L60" s="26">
        <f>подсобка!K44*$B$60/100</f>
        <v>0</v>
      </c>
      <c r="M60" s="26">
        <f>подсобка!L44*$B$60/100</f>
        <v>0</v>
      </c>
      <c r="N60" s="26">
        <f>подсобка!M44*$B$60/100</f>
        <v>0</v>
      </c>
    </row>
    <row r="61" spans="1:14" s="46" customFormat="1" ht="18.75" hidden="1">
      <c r="A61" s="26" t="s">
        <v>197</v>
      </c>
      <c r="B61" s="26" t="s">
        <v>212</v>
      </c>
      <c r="C61" s="26">
        <f>подсобка!B54*$B$61/100</f>
        <v>0.57</v>
      </c>
      <c r="D61" s="26">
        <f>подсобка!C54*$B$61/100</f>
        <v>0.09</v>
      </c>
      <c r="E61" s="26">
        <f>подсобка!D54*$B$61/100</f>
        <v>5.13</v>
      </c>
      <c r="F61" s="26">
        <f>подсобка!E54*$B$61/100</f>
        <v>25.6</v>
      </c>
      <c r="G61" s="26">
        <f>подсобка!F54*$B$61/100</f>
        <v>0.017</v>
      </c>
      <c r="H61" s="26">
        <f>подсобка!G54*$B$61/100</f>
        <v>0</v>
      </c>
      <c r="I61" s="26">
        <f>подсобка!H54*$B$61/100</f>
        <v>0</v>
      </c>
      <c r="J61" s="26">
        <f>подсобка!I54*$B$61/100</f>
        <v>0.3</v>
      </c>
      <c r="K61" s="26">
        <f>подсобка!J54*$B$61/100</f>
        <v>1.8</v>
      </c>
      <c r="L61" s="26">
        <f>подсобка!K54*$B$61/100</f>
        <v>1.6</v>
      </c>
      <c r="M61" s="26">
        <f>подсобка!L54*$B$61/100</f>
        <v>8.6</v>
      </c>
      <c r="N61" s="26">
        <f>подсобка!M54*$B$61/100</f>
        <v>0.12</v>
      </c>
    </row>
    <row r="62" spans="1:14" s="45" customFormat="1" ht="31.5">
      <c r="A62" s="26" t="s">
        <v>14</v>
      </c>
      <c r="B62" s="26" t="s">
        <v>303</v>
      </c>
      <c r="C62" s="26">
        <f aca="true" t="shared" si="13" ref="C62:N62">SUM(C63:C65)</f>
        <v>4.448</v>
      </c>
      <c r="D62" s="26">
        <f t="shared" si="13"/>
        <v>6.34</v>
      </c>
      <c r="E62" s="26">
        <f t="shared" si="13"/>
        <v>26.622</v>
      </c>
      <c r="F62" s="26">
        <f t="shared" si="13"/>
        <v>191</v>
      </c>
      <c r="G62" s="26">
        <f t="shared" si="13"/>
        <v>0.23</v>
      </c>
      <c r="H62" s="26">
        <f t="shared" si="13"/>
        <v>44.5</v>
      </c>
      <c r="I62" s="26">
        <f t="shared" si="13"/>
        <v>0.05</v>
      </c>
      <c r="J62" s="26">
        <f t="shared" si="13"/>
        <v>1.206</v>
      </c>
      <c r="K62" s="26">
        <f t="shared" si="13"/>
        <v>84.26</v>
      </c>
      <c r="L62" s="26">
        <f t="shared" si="13"/>
        <v>57.84</v>
      </c>
      <c r="M62" s="26">
        <f t="shared" si="13"/>
        <v>174.62</v>
      </c>
      <c r="N62" s="26">
        <f t="shared" si="13"/>
        <v>2.046</v>
      </c>
    </row>
    <row r="63" spans="1:14" s="46" customFormat="1" ht="18.75" hidden="1">
      <c r="A63" s="26" t="s">
        <v>206</v>
      </c>
      <c r="B63" s="26">
        <v>220</v>
      </c>
      <c r="C63" s="26">
        <f>подсобка!B32*$B$63/100</f>
        <v>3.3</v>
      </c>
      <c r="D63" s="26">
        <f>подсобка!C32*$B$63/100</f>
        <v>0.22</v>
      </c>
      <c r="E63" s="26">
        <f>подсобка!D32*$B$63/100</f>
        <v>24.2</v>
      </c>
      <c r="F63" s="26">
        <f>подсобка!E32*$B$63/100</f>
        <v>110</v>
      </c>
      <c r="G63" s="26">
        <f>подсобка!F32*$B$63/100</f>
        <v>0.22</v>
      </c>
      <c r="H63" s="26">
        <f>подсобка!G32*$B$63/100</f>
        <v>44</v>
      </c>
      <c r="I63" s="26">
        <f>подсобка!H32*$B$63/100</f>
        <v>0</v>
      </c>
      <c r="J63" s="26">
        <f>подсобка!I32*$B$63/100</f>
        <v>0.88</v>
      </c>
      <c r="K63" s="26">
        <f>подсобка!J32*$B$63/100</f>
        <v>22</v>
      </c>
      <c r="L63" s="26">
        <f>подсобка!K32*$B$63/100</f>
        <v>50.6</v>
      </c>
      <c r="M63" s="26">
        <f>подсобка!L32*$B$63/100</f>
        <v>127.6</v>
      </c>
      <c r="N63" s="26">
        <f>подсобка!M32*$B$63/100</f>
        <v>1.98</v>
      </c>
    </row>
    <row r="64" spans="1:14" s="46" customFormat="1" ht="18.75" hidden="1">
      <c r="A64" s="26" t="s">
        <v>21</v>
      </c>
      <c r="B64" s="26">
        <v>50</v>
      </c>
      <c r="C64" s="26">
        <f>подсобка!B48*$B$64/100</f>
        <v>1.1</v>
      </c>
      <c r="D64" s="26">
        <f>подсобка!C48*$B$64/100</f>
        <v>1.2</v>
      </c>
      <c r="E64" s="26">
        <f>подсобка!D48*$B$64/100</f>
        <v>2.35</v>
      </c>
      <c r="F64" s="26">
        <f>подсобка!E48*$B$64/100</f>
        <v>29</v>
      </c>
      <c r="G64" s="26">
        <f>подсобка!F48*$B$64/100</f>
        <v>0.01</v>
      </c>
      <c r="H64" s="26">
        <f>подсобка!G48*$B$64/100</f>
        <v>0.5</v>
      </c>
      <c r="I64" s="26">
        <f>подсобка!H48*$B$64/100</f>
        <v>0.01</v>
      </c>
      <c r="J64" s="26">
        <f>подсобка!I48*$B$64/100</f>
        <v>0.15</v>
      </c>
      <c r="K64" s="26">
        <f>подсобка!J48*$B$64/100</f>
        <v>60.5</v>
      </c>
      <c r="L64" s="26">
        <f>подсобка!K48*$B$64/100</f>
        <v>7</v>
      </c>
      <c r="M64" s="26">
        <f>подсобка!L48*$B$64/100</f>
        <v>45.5</v>
      </c>
      <c r="N64" s="26">
        <f>подсобка!M48*$B$64/100</f>
        <v>0.05</v>
      </c>
    </row>
    <row r="65" spans="1:14" s="46" customFormat="1" ht="18.75" hidden="1">
      <c r="A65" s="26" t="s">
        <v>195</v>
      </c>
      <c r="B65" s="26">
        <v>8</v>
      </c>
      <c r="C65" s="26">
        <f>подсобка!B45*$B$65/100</f>
        <v>0.048</v>
      </c>
      <c r="D65" s="26">
        <f>подсобка!C45*$B$65/100</f>
        <v>4.92</v>
      </c>
      <c r="E65" s="26">
        <f>подсобка!D45*$B$65/100</f>
        <v>0.07200000000000001</v>
      </c>
      <c r="F65" s="26">
        <f>подсобка!E45*$B$65/100</f>
        <v>52</v>
      </c>
      <c r="G65" s="26">
        <f>подсобка!F45*$B$65/100</f>
        <v>0</v>
      </c>
      <c r="H65" s="26">
        <f>подсобка!G45*$B$65/100</f>
        <v>0</v>
      </c>
      <c r="I65" s="26">
        <f>подсобка!H45*$B$65/100</f>
        <v>0.04</v>
      </c>
      <c r="J65" s="26">
        <f>подсобка!I45*$B$65/100</f>
        <v>0.17600000000000002</v>
      </c>
      <c r="K65" s="26">
        <f>подсобка!J45*$B$65/100</f>
        <v>1.76</v>
      </c>
      <c r="L65" s="26">
        <f>подсобка!K45*$B$65/100</f>
        <v>0.24</v>
      </c>
      <c r="M65" s="26">
        <f>подсобка!L45*$B$65/100</f>
        <v>1.52</v>
      </c>
      <c r="N65" s="26">
        <f>подсобка!M45*$B$65/100</f>
        <v>0.016</v>
      </c>
    </row>
    <row r="66" spans="1:14" s="45" customFormat="1" ht="15.75">
      <c r="A66" s="26" t="s">
        <v>23</v>
      </c>
      <c r="B66" s="26" t="s">
        <v>302</v>
      </c>
      <c r="C66" s="26">
        <f aca="true" t="shared" si="14" ref="C66:N66">SUM(C67:C68)</f>
        <v>0.06</v>
      </c>
      <c r="D66" s="26">
        <f t="shared" si="14"/>
        <v>0.015299999999999998</v>
      </c>
      <c r="E66" s="26">
        <f t="shared" si="14"/>
        <v>7.040699999999999</v>
      </c>
      <c r="F66" s="26">
        <f t="shared" si="14"/>
        <v>26.4554</v>
      </c>
      <c r="G66" s="26">
        <f t="shared" si="14"/>
        <v>0.00021</v>
      </c>
      <c r="H66" s="26">
        <f t="shared" si="14"/>
        <v>0.03</v>
      </c>
      <c r="I66" s="26">
        <f t="shared" si="14"/>
        <v>0.00015</v>
      </c>
      <c r="J66" s="26">
        <f t="shared" si="14"/>
        <v>0</v>
      </c>
      <c r="K66" s="26">
        <f t="shared" si="14"/>
        <v>1.685</v>
      </c>
      <c r="L66" s="26">
        <f t="shared" si="14"/>
        <v>1.32</v>
      </c>
      <c r="M66" s="26">
        <f t="shared" si="14"/>
        <v>2.472</v>
      </c>
      <c r="N66" s="26">
        <f t="shared" si="14"/>
        <v>0.27599999999999997</v>
      </c>
    </row>
    <row r="67" spans="1:14" s="46" customFormat="1" ht="18.75" hidden="1">
      <c r="A67" s="26" t="s">
        <v>204</v>
      </c>
      <c r="B67" s="26">
        <v>10</v>
      </c>
      <c r="C67" s="26">
        <f>подсобка!B73*$B$67/100</f>
        <v>0</v>
      </c>
      <c r="D67" s="26">
        <f>подсобка!C73*$B$67/100</f>
        <v>0</v>
      </c>
      <c r="E67" s="26">
        <f>подсобка!D73*$B$67/100</f>
        <v>7.02</v>
      </c>
      <c r="F67" s="26">
        <f>подсобка!E73*$B$67/100</f>
        <v>26</v>
      </c>
      <c r="G67" s="26">
        <f>подсобка!F73*$B$67/100</f>
        <v>0</v>
      </c>
      <c r="H67" s="26">
        <f>подсобка!G73*$B$67/100</f>
        <v>0</v>
      </c>
      <c r="I67" s="26">
        <f>подсобка!H73*$B$67/100</f>
        <v>0</v>
      </c>
      <c r="J67" s="26">
        <f>подсобка!I73*$B$67/100</f>
        <v>0</v>
      </c>
      <c r="K67" s="26">
        <f>подсобка!J73*$B$67/100</f>
        <v>0.2</v>
      </c>
      <c r="L67" s="26">
        <f>подсобка!K73*$B$67/100</f>
        <v>0</v>
      </c>
      <c r="M67" s="26">
        <f>подсобка!L73*$B$67/100</f>
        <v>0</v>
      </c>
      <c r="N67" s="26">
        <f>подсобка!M73*$B$67/100</f>
        <v>0.03</v>
      </c>
    </row>
    <row r="68" spans="1:14" s="46" customFormat="1" ht="18.75" hidden="1">
      <c r="A68" s="26" t="s">
        <v>216</v>
      </c>
      <c r="B68" s="26">
        <v>0.3</v>
      </c>
      <c r="C68" s="26">
        <f>подсобка!B101*$B$68/100</f>
        <v>0.06</v>
      </c>
      <c r="D68" s="26">
        <f>подсобка!C101*$B$68/100</f>
        <v>0.015299999999999998</v>
      </c>
      <c r="E68" s="26">
        <f>подсобка!D101*$B$68/100</f>
        <v>0.0207</v>
      </c>
      <c r="F68" s="26">
        <f>подсобка!E101*$B$68/100</f>
        <v>0.45539999999999997</v>
      </c>
      <c r="G68" s="26">
        <f>подсобка!F101*$B$68/100</f>
        <v>0.00021</v>
      </c>
      <c r="H68" s="26">
        <f>подсобка!G101*$B$68/100</f>
        <v>0.03</v>
      </c>
      <c r="I68" s="26">
        <f>подсобка!H101*$B$68/100</f>
        <v>0.00015</v>
      </c>
      <c r="J68" s="26">
        <f>подсобка!I101*$B$68/100</f>
        <v>0</v>
      </c>
      <c r="K68" s="26">
        <f>подсобка!J101*$B$68/100</f>
        <v>1.485</v>
      </c>
      <c r="L68" s="26">
        <f>подсобка!K101*$B$68/100</f>
        <v>1.32</v>
      </c>
      <c r="M68" s="26">
        <f>подсобка!L101*$B$68/100</f>
        <v>2.472</v>
      </c>
      <c r="N68" s="26">
        <f>подсобка!M101*$B$68/100</f>
        <v>0.24599999999999997</v>
      </c>
    </row>
    <row r="69" spans="1:14" s="45" customFormat="1" ht="15.75">
      <c r="A69" s="26" t="s">
        <v>17</v>
      </c>
      <c r="B69" s="26">
        <v>40</v>
      </c>
      <c r="C69" s="26">
        <f>подсобка!B97*$B$69/100</f>
        <v>1.8</v>
      </c>
      <c r="D69" s="26">
        <f>подсобка!C97*$B$69/100</f>
        <v>0.24</v>
      </c>
      <c r="E69" s="26">
        <f>подсобка!D97*$B$69/100</f>
        <v>18.2</v>
      </c>
      <c r="F69" s="26">
        <f>подсобка!E97*$B$69/100</f>
        <v>72</v>
      </c>
      <c r="G69" s="26">
        <f>подсобка!F97*$B$69/100</f>
        <v>0.044000000000000004</v>
      </c>
      <c r="H69" s="26">
        <f>подсобка!G97*$B$69/100</f>
        <v>0</v>
      </c>
      <c r="I69" s="26">
        <f>подсобка!H97*$B$69/100</f>
        <v>0</v>
      </c>
      <c r="J69" s="26">
        <f>подсобка!I97*$B$69/100</f>
        <v>1.2</v>
      </c>
      <c r="K69" s="26">
        <f>подсобка!J97*$B$69/100</f>
        <v>8</v>
      </c>
      <c r="L69" s="26">
        <f>подсобка!K97*$B$69/100</f>
        <v>5.6</v>
      </c>
      <c r="M69" s="26">
        <f>подсобка!L97*$B$69/100</f>
        <v>26</v>
      </c>
      <c r="N69" s="26">
        <f>подсобка!M97*$B$69/100</f>
        <v>0.36</v>
      </c>
    </row>
    <row r="70" spans="1:14" s="45" customFormat="1" ht="15.75">
      <c r="A70" s="47" t="s">
        <v>10</v>
      </c>
      <c r="B70" s="47"/>
      <c r="C70" s="47">
        <f aca="true" t="shared" si="15" ref="C70:N70">SUM(C58,C62,C66,C69)</f>
        <v>15.078000000000001</v>
      </c>
      <c r="D70" s="47">
        <f t="shared" si="15"/>
        <v>19.365299999999998</v>
      </c>
      <c r="E70" s="47">
        <f t="shared" si="15"/>
        <v>56.9927</v>
      </c>
      <c r="F70" s="47">
        <f t="shared" si="15"/>
        <v>469.0554</v>
      </c>
      <c r="G70" s="47">
        <f t="shared" si="15"/>
        <v>0.35120999999999997</v>
      </c>
      <c r="H70" s="47">
        <f t="shared" si="15"/>
        <v>44.53</v>
      </c>
      <c r="I70" s="47">
        <f t="shared" si="15"/>
        <v>0.08015</v>
      </c>
      <c r="J70" s="47">
        <f t="shared" si="15"/>
        <v>8.866</v>
      </c>
      <c r="K70" s="47">
        <f t="shared" si="15"/>
        <v>143.745</v>
      </c>
      <c r="L70" s="47">
        <f t="shared" si="15"/>
        <v>110.35999999999999</v>
      </c>
      <c r="M70" s="47">
        <f t="shared" si="15"/>
        <v>211.692</v>
      </c>
      <c r="N70" s="47">
        <f t="shared" si="15"/>
        <v>5.702</v>
      </c>
    </row>
    <row r="71" spans="1:14" s="45" customFormat="1" ht="18.75">
      <c r="A71" s="50" t="s">
        <v>25</v>
      </c>
      <c r="B71" s="50"/>
      <c r="C71" s="51">
        <f aca="true" t="shared" si="16" ref="C71:N71">SUM(C19:C20,C49,C56,C70)</f>
        <v>60.83400000000001</v>
      </c>
      <c r="D71" s="51">
        <f t="shared" si="16"/>
        <v>77.80879999999999</v>
      </c>
      <c r="E71" s="51">
        <f t="shared" si="16"/>
        <v>237.3802</v>
      </c>
      <c r="F71" s="51">
        <f t="shared" si="16"/>
        <v>2057.3504000000003</v>
      </c>
      <c r="G71" s="51">
        <f t="shared" si="16"/>
        <v>1.12741</v>
      </c>
      <c r="H71" s="51">
        <f t="shared" si="16"/>
        <v>155.55</v>
      </c>
      <c r="I71" s="51">
        <f t="shared" si="16"/>
        <v>3.0761500000000006</v>
      </c>
      <c r="J71" s="51">
        <f t="shared" si="16"/>
        <v>23.37</v>
      </c>
      <c r="K71" s="51">
        <f t="shared" si="16"/>
        <v>1222.495</v>
      </c>
      <c r="L71" s="51">
        <f t="shared" si="16"/>
        <v>365.53</v>
      </c>
      <c r="M71" s="51">
        <f t="shared" si="16"/>
        <v>1642.037</v>
      </c>
      <c r="N71" s="51">
        <f t="shared" si="16"/>
        <v>24.6145</v>
      </c>
    </row>
    <row r="73" spans="3:14" ht="15">
      <c r="C73" s="43">
        <v>48.6</v>
      </c>
      <c r="D73" s="43">
        <v>54</v>
      </c>
      <c r="E73" s="43">
        <v>234.9</v>
      </c>
      <c r="F73" s="43">
        <v>1620</v>
      </c>
      <c r="G73" s="43">
        <v>0.9</v>
      </c>
      <c r="H73" s="43">
        <v>45</v>
      </c>
      <c r="I73" s="43">
        <v>0.45</v>
      </c>
      <c r="J73" s="43">
        <v>7</v>
      </c>
      <c r="K73" s="43">
        <v>900</v>
      </c>
      <c r="L73" s="43">
        <v>200</v>
      </c>
      <c r="M73" s="43">
        <v>800</v>
      </c>
      <c r="N73" s="43">
        <v>10</v>
      </c>
    </row>
    <row r="74" spans="3:14" ht="15">
      <c r="C74" s="43">
        <v>59.4</v>
      </c>
      <c r="D74" s="43">
        <v>66</v>
      </c>
      <c r="E74" s="43">
        <v>287.1</v>
      </c>
      <c r="F74" s="43">
        <v>1980</v>
      </c>
      <c r="G74" s="43">
        <v>1</v>
      </c>
      <c r="H74" s="43">
        <v>55</v>
      </c>
      <c r="I74" s="43">
        <v>0.55</v>
      </c>
      <c r="J74" s="43">
        <v>10</v>
      </c>
      <c r="K74" s="43">
        <v>1200</v>
      </c>
      <c r="L74" s="43">
        <v>300</v>
      </c>
      <c r="M74" s="43">
        <v>1450</v>
      </c>
      <c r="N74" s="43">
        <v>15</v>
      </c>
    </row>
  </sheetData>
  <mergeCells count="8">
    <mergeCell ref="A1:N1"/>
    <mergeCell ref="G3:J3"/>
    <mergeCell ref="K3:N3"/>
    <mergeCell ref="C3:E3"/>
    <mergeCell ref="F3:F4"/>
    <mergeCell ref="A3:A4"/>
    <mergeCell ref="B3:B4"/>
    <mergeCell ref="A2:N2"/>
  </mergeCells>
  <conditionalFormatting sqref="C73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98"/>
  <sheetViews>
    <sheetView view="pageBreakPreview" zoomScale="60" zoomScaleNormal="79" workbookViewId="0" topLeftCell="A2">
      <selection activeCell="A2" sqref="A2:IV2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s="45" customFormat="1" ht="34.5" customHeight="1" hidden="1">
      <c r="A1" s="75" t="s">
        <v>337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34.5" customHeight="1">
      <c r="A2" s="73" t="s">
        <v>337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11.75" customHeight="1">
      <c r="A3" s="66" t="s">
        <v>281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4.25">
      <c r="A4" s="69" t="s">
        <v>129</v>
      </c>
      <c r="B4" s="69" t="s">
        <v>130</v>
      </c>
      <c r="C4" s="68" t="s">
        <v>0</v>
      </c>
      <c r="D4" s="68"/>
      <c r="E4" s="68"/>
      <c r="F4" s="69" t="s">
        <v>1</v>
      </c>
      <c r="G4" s="68" t="s">
        <v>134</v>
      </c>
      <c r="H4" s="68"/>
      <c r="I4" s="68"/>
      <c r="J4" s="68"/>
      <c r="K4" s="68" t="s">
        <v>136</v>
      </c>
      <c r="L4" s="68"/>
      <c r="M4" s="68"/>
      <c r="N4" s="68"/>
    </row>
    <row r="5" spans="1:14" ht="14.25">
      <c r="A5" s="70"/>
      <c r="B5" s="70"/>
      <c r="C5" s="7" t="s">
        <v>2</v>
      </c>
      <c r="D5" s="7" t="s">
        <v>3</v>
      </c>
      <c r="E5" s="7" t="s">
        <v>4</v>
      </c>
      <c r="F5" s="70"/>
      <c r="G5" s="1" t="s">
        <v>35</v>
      </c>
      <c r="H5" s="1" t="s">
        <v>36</v>
      </c>
      <c r="I5" s="1" t="s">
        <v>34</v>
      </c>
      <c r="J5" s="1" t="s">
        <v>135</v>
      </c>
      <c r="K5" s="1" t="s">
        <v>30</v>
      </c>
      <c r="L5" s="1" t="s">
        <v>31</v>
      </c>
      <c r="M5" s="1" t="s">
        <v>32</v>
      </c>
      <c r="N5" s="1" t="s">
        <v>33</v>
      </c>
    </row>
    <row r="6" spans="1:14" ht="18.7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5" customFormat="1" ht="47.25">
      <c r="A7" s="26" t="s">
        <v>288</v>
      </c>
      <c r="B7" s="26" t="s">
        <v>300</v>
      </c>
      <c r="C7" s="26">
        <f aca="true" t="shared" si="0" ref="C7:N7">SUM(C8:C11)</f>
        <v>6.436</v>
      </c>
      <c r="D7" s="26">
        <f t="shared" si="0"/>
        <v>10.040000000000001</v>
      </c>
      <c r="E7" s="26">
        <f t="shared" si="0"/>
        <v>28.414</v>
      </c>
      <c r="F7" s="26">
        <f t="shared" si="0"/>
        <v>256</v>
      </c>
      <c r="G7" s="26">
        <f t="shared" si="0"/>
        <v>0.1525</v>
      </c>
      <c r="H7" s="26">
        <f t="shared" si="0"/>
        <v>2</v>
      </c>
      <c r="I7" s="26">
        <f t="shared" si="0"/>
        <v>0.07</v>
      </c>
      <c r="J7" s="26">
        <f t="shared" si="0"/>
        <v>1.1320000000000001</v>
      </c>
      <c r="K7" s="26">
        <f t="shared" si="0"/>
        <v>256.41999999999996</v>
      </c>
      <c r="L7" s="26">
        <f t="shared" si="0"/>
        <v>60.43</v>
      </c>
      <c r="M7" s="26">
        <f t="shared" si="0"/>
        <v>265.14</v>
      </c>
      <c r="N7" s="26">
        <f t="shared" si="0"/>
        <v>1.127</v>
      </c>
    </row>
    <row r="8" spans="1:14" s="46" customFormat="1" ht="18.75" hidden="1">
      <c r="A8" s="26" t="s">
        <v>21</v>
      </c>
      <c r="B8" s="26">
        <v>200</v>
      </c>
      <c r="C8" s="26">
        <f>подсобка!B48*$B$8/100</f>
        <v>4.4</v>
      </c>
      <c r="D8" s="26">
        <f>подсобка!C48*$B$8/100</f>
        <v>4.8</v>
      </c>
      <c r="E8" s="26">
        <f>подсобка!D48*$B$8/100</f>
        <v>9.4</v>
      </c>
      <c r="F8" s="26">
        <f>подсобка!E48*$B$8/100</f>
        <v>116</v>
      </c>
      <c r="G8" s="26">
        <f>подсобка!F48*$B$8/100</f>
        <v>0.04</v>
      </c>
      <c r="H8" s="26">
        <f>подсобка!G48*$B$8/100</f>
        <v>2</v>
      </c>
      <c r="I8" s="26">
        <f>подсобка!H48*$B$8/100</f>
        <v>0.04</v>
      </c>
      <c r="J8" s="26">
        <f>подсобка!I48*$B$8/100</f>
        <v>0.6</v>
      </c>
      <c r="K8" s="26">
        <f>подсобка!J48*$B$8/100</f>
        <v>242</v>
      </c>
      <c r="L8" s="26">
        <f>подсобка!K48*$B$8/100</f>
        <v>28</v>
      </c>
      <c r="M8" s="26">
        <f>подсобка!L48*$B$8/100</f>
        <v>182</v>
      </c>
      <c r="N8" s="26">
        <f>подсобка!M48*$B$8/100</f>
        <v>0.2</v>
      </c>
    </row>
    <row r="9" spans="1:14" s="46" customFormat="1" ht="18.75" hidden="1">
      <c r="A9" s="26" t="s">
        <v>200</v>
      </c>
      <c r="B9" s="26">
        <v>6</v>
      </c>
      <c r="C9" s="26">
        <f>подсобка!B45*$B$9/100</f>
        <v>0.036</v>
      </c>
      <c r="D9" s="26">
        <f>подсобка!C45*$B$9/100</f>
        <v>3.69</v>
      </c>
      <c r="E9" s="26">
        <f>подсобка!D45*$B$9/100</f>
        <v>0.054000000000000006</v>
      </c>
      <c r="F9" s="26">
        <f>подсобка!E45*$B$9/100</f>
        <v>39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0.03</v>
      </c>
      <c r="J9" s="26">
        <f>подсобка!I45*$B$9/100</f>
        <v>0.132</v>
      </c>
      <c r="K9" s="26">
        <f>подсобка!J45*$B$9/100</f>
        <v>1.32</v>
      </c>
      <c r="L9" s="26">
        <f>подсобка!K45*$B$9/100</f>
        <v>0.18</v>
      </c>
      <c r="M9" s="26">
        <f>подсобка!L45*$B$9/100</f>
        <v>1.14</v>
      </c>
      <c r="N9" s="26">
        <f>подсобка!M45*$B$9/100</f>
        <v>0.012000000000000002</v>
      </c>
    </row>
    <row r="10" spans="1:14" s="46" customFormat="1" ht="18.75" hidden="1">
      <c r="A10" s="26" t="s">
        <v>204</v>
      </c>
      <c r="B10" s="26">
        <v>5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3.51</v>
      </c>
      <c r="F10" s="26">
        <f>подсобка!E73*$B$10/100</f>
        <v>13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0.1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0.015</v>
      </c>
    </row>
    <row r="11" spans="1:14" s="46" customFormat="1" ht="18.75" hidden="1">
      <c r="A11" s="26" t="s">
        <v>289</v>
      </c>
      <c r="B11" s="26">
        <v>25</v>
      </c>
      <c r="C11" s="26">
        <f>подсобка!B16*$B$11/100</f>
        <v>2</v>
      </c>
      <c r="D11" s="26">
        <f>подсобка!C16*$B$11/100</f>
        <v>1.55</v>
      </c>
      <c r="E11" s="26">
        <f>подсобка!D16*$B$11/100</f>
        <v>15.45</v>
      </c>
      <c r="F11" s="26">
        <f>подсобка!E16*$B$11/100</f>
        <v>88</v>
      </c>
      <c r="G11" s="26">
        <f>подсобка!F16*$B$11/100</f>
        <v>0.1125</v>
      </c>
      <c r="H11" s="26">
        <f>подсобка!G16*$B$11/100</f>
        <v>0</v>
      </c>
      <c r="I11" s="26">
        <f>подсобка!H16*$B$11/100</f>
        <v>0</v>
      </c>
      <c r="J11" s="26">
        <f>подсобка!I16*$B$11/100</f>
        <v>0.4</v>
      </c>
      <c r="K11" s="26">
        <f>подсобка!J16*$B$11/100</f>
        <v>13</v>
      </c>
      <c r="L11" s="26">
        <f>подсобка!K16*$B$11/100</f>
        <v>32.25</v>
      </c>
      <c r="M11" s="26">
        <f>подсобка!L16*$B$11/100</f>
        <v>82</v>
      </c>
      <c r="N11" s="26">
        <f>подсобка!M16*$B$11/100</f>
        <v>0.9</v>
      </c>
    </row>
    <row r="12" spans="1:14" s="46" customFormat="1" ht="31.5">
      <c r="A12" s="26" t="s">
        <v>146</v>
      </c>
      <c r="B12" s="26" t="s">
        <v>302</v>
      </c>
      <c r="C12" s="26">
        <f aca="true" t="shared" si="1" ref="C12:N12">SUM(C13:C15)</f>
        <v>4.7</v>
      </c>
      <c r="D12" s="26">
        <f t="shared" si="1"/>
        <v>4.872</v>
      </c>
      <c r="E12" s="26">
        <f t="shared" si="1"/>
        <v>16.560000000000002</v>
      </c>
      <c r="F12" s="26">
        <f t="shared" si="1"/>
        <v>144.374</v>
      </c>
      <c r="G12" s="26">
        <f t="shared" si="1"/>
        <v>0.04</v>
      </c>
      <c r="H12" s="26">
        <f t="shared" si="1"/>
        <v>2</v>
      </c>
      <c r="I12" s="26">
        <f t="shared" si="1"/>
        <v>0.04</v>
      </c>
      <c r="J12" s="26">
        <f t="shared" si="1"/>
        <v>0.6</v>
      </c>
      <c r="K12" s="26">
        <f t="shared" si="1"/>
        <v>244.2</v>
      </c>
      <c r="L12" s="26">
        <f t="shared" si="1"/>
        <v>28</v>
      </c>
      <c r="M12" s="26">
        <f t="shared" si="1"/>
        <v>187</v>
      </c>
      <c r="N12" s="26">
        <f t="shared" si="1"/>
        <v>0.352</v>
      </c>
    </row>
    <row r="13" spans="1:14" s="46" customFormat="1" ht="18.75" hidden="1">
      <c r="A13" s="26" t="s">
        <v>234</v>
      </c>
      <c r="B13" s="26">
        <v>2</v>
      </c>
      <c r="C13" s="26">
        <f>подсобка!B35*$B$13/100</f>
        <v>0.3</v>
      </c>
      <c r="D13" s="26">
        <f>подсобка!C35*$B$13/100</f>
        <v>0.07200000000000001</v>
      </c>
      <c r="E13" s="26">
        <f>подсобка!D35*$B$13/100</f>
        <v>0.14</v>
      </c>
      <c r="F13" s="26">
        <f>подсобка!E35*$B$13/100</f>
        <v>2.374</v>
      </c>
      <c r="G13" s="26">
        <f>подсобка!F35*$B$13/100</f>
        <v>0</v>
      </c>
      <c r="H13" s="26">
        <f>подсобка!G35*$B$13/100</f>
        <v>0</v>
      </c>
      <c r="I13" s="26">
        <f>подсобка!H35*$B$13/100</f>
        <v>0</v>
      </c>
      <c r="J13" s="26">
        <f>подсобка!I35*$B$13/100</f>
        <v>0</v>
      </c>
      <c r="K13" s="26">
        <f>подсобка!J35*$B$13/100</f>
        <v>2</v>
      </c>
      <c r="L13" s="26">
        <f>подсобка!K35*$B$13/100</f>
        <v>0</v>
      </c>
      <c r="M13" s="26">
        <f>подсобка!L35*$B$13/100</f>
        <v>5</v>
      </c>
      <c r="N13" s="26">
        <f>подсобка!M35*$B$13/100</f>
        <v>0.122</v>
      </c>
    </row>
    <row r="14" spans="1:14" s="46" customFormat="1" ht="18.75" hidden="1">
      <c r="A14" s="26" t="s">
        <v>21</v>
      </c>
      <c r="B14" s="26">
        <v>200</v>
      </c>
      <c r="C14" s="26">
        <f>подсобка!B48*$B$14/100</f>
        <v>4.4</v>
      </c>
      <c r="D14" s="26">
        <f>подсобка!C48*$B$14/100</f>
        <v>4.8</v>
      </c>
      <c r="E14" s="26">
        <f>подсобка!D48*$B$14/100</f>
        <v>9.4</v>
      </c>
      <c r="F14" s="26">
        <f>подсобка!E48*$B$14/100</f>
        <v>116</v>
      </c>
      <c r="G14" s="26">
        <f>подсобка!F48*$B$14/100</f>
        <v>0.04</v>
      </c>
      <c r="H14" s="26">
        <f>подсобка!G48*$B$14/100</f>
        <v>2</v>
      </c>
      <c r="I14" s="26">
        <f>подсобка!H48*$B$14/100</f>
        <v>0.04</v>
      </c>
      <c r="J14" s="26">
        <f>подсобка!I48*$B$14/100</f>
        <v>0.6</v>
      </c>
      <c r="K14" s="26">
        <f>подсобка!J48*$B$14/100</f>
        <v>242</v>
      </c>
      <c r="L14" s="26">
        <f>подсобка!K48*$B$14/100</f>
        <v>28</v>
      </c>
      <c r="M14" s="26">
        <f>подсобка!L48*$B$14/100</f>
        <v>182</v>
      </c>
      <c r="N14" s="26">
        <f>подсобка!M48*$B$14/100</f>
        <v>0.2</v>
      </c>
    </row>
    <row r="15" spans="1:14" s="46" customFormat="1" ht="18.75" hidden="1">
      <c r="A15" s="26" t="s">
        <v>204</v>
      </c>
      <c r="B15" s="26">
        <v>10</v>
      </c>
      <c r="C15" s="26">
        <f>подсобка!B73*$B$15/100</f>
        <v>0</v>
      </c>
      <c r="D15" s="26">
        <f>подсобка!C73*$B$15/100</f>
        <v>0</v>
      </c>
      <c r="E15" s="26">
        <f>подсобка!D73*$B$15/100</f>
        <v>7.02</v>
      </c>
      <c r="F15" s="26">
        <f>подсобка!E73*$B$15/100</f>
        <v>26</v>
      </c>
      <c r="G15" s="26">
        <f>подсобка!F73*$B$15/100</f>
        <v>0</v>
      </c>
      <c r="H15" s="26">
        <f>подсобка!G73*$B$15/100</f>
        <v>0</v>
      </c>
      <c r="I15" s="26">
        <f>подсобка!H73*$B$15/100</f>
        <v>0</v>
      </c>
      <c r="J15" s="26">
        <f>подсобка!I73*$B$15/100</f>
        <v>0</v>
      </c>
      <c r="K15" s="26">
        <f>подсобка!J73*$B$15/100</f>
        <v>0.2</v>
      </c>
      <c r="L15" s="26">
        <f>подсобка!K73*$B$15/100</f>
        <v>0</v>
      </c>
      <c r="M15" s="26">
        <f>подсобка!L73*$B$15/100</f>
        <v>0</v>
      </c>
      <c r="N15" s="26">
        <f>подсобка!M73*$B$15/100</f>
        <v>0.03</v>
      </c>
    </row>
    <row r="16" spans="1:14" s="46" customFormat="1" ht="18.75">
      <c r="A16" s="26" t="s">
        <v>8</v>
      </c>
      <c r="B16" s="26" t="s">
        <v>9</v>
      </c>
      <c r="C16" s="26">
        <f aca="true" t="shared" si="2" ref="C16:N16">SUM(C17:C18)</f>
        <v>1.91</v>
      </c>
      <c r="D16" s="26">
        <f t="shared" si="2"/>
        <v>3.475</v>
      </c>
      <c r="E16" s="26">
        <f t="shared" si="2"/>
        <v>13.045</v>
      </c>
      <c r="F16" s="26">
        <f t="shared" si="2"/>
        <v>108.5</v>
      </c>
      <c r="G16" s="26">
        <f t="shared" si="2"/>
        <v>0.044000000000000004</v>
      </c>
      <c r="H16" s="26">
        <f t="shared" si="2"/>
        <v>0</v>
      </c>
      <c r="I16" s="26">
        <f t="shared" si="2"/>
        <v>0.025</v>
      </c>
      <c r="J16" s="26">
        <f t="shared" si="2"/>
        <v>0.11</v>
      </c>
      <c r="K16" s="26">
        <f t="shared" si="2"/>
        <v>11.1</v>
      </c>
      <c r="L16" s="26">
        <f t="shared" si="2"/>
        <v>14.15</v>
      </c>
      <c r="M16" s="26">
        <f t="shared" si="2"/>
        <v>35.35</v>
      </c>
      <c r="N16" s="26">
        <f t="shared" si="2"/>
        <v>0.65</v>
      </c>
    </row>
    <row r="17" spans="1:14" s="46" customFormat="1" ht="18.75" hidden="1">
      <c r="A17" s="26" t="s">
        <v>24</v>
      </c>
      <c r="B17" s="26">
        <v>40</v>
      </c>
      <c r="C17" s="26">
        <f>подсобка!B9*$B$17/100</f>
        <v>1.88</v>
      </c>
      <c r="D17" s="26">
        <f>подсобка!C9*$B$17/100</f>
        <v>0.4</v>
      </c>
      <c r="E17" s="26">
        <f>подсобка!D9*$B$17/100</f>
        <v>13</v>
      </c>
      <c r="F17" s="26">
        <f>подсобка!E9*$B$17/100</f>
        <v>76</v>
      </c>
      <c r="G17" s="26">
        <f>подсобка!F9*$B$17/100</f>
        <v>0.044000000000000004</v>
      </c>
      <c r="H17" s="26">
        <f>подсобка!G9*$B$17/100</f>
        <v>0</v>
      </c>
      <c r="I17" s="26">
        <f>подсобка!H9*$B$17/100</f>
        <v>0</v>
      </c>
      <c r="J17" s="26">
        <f>подсобка!I9*$B$17/100</f>
        <v>0</v>
      </c>
      <c r="K17" s="26">
        <f>подсобка!J9*$B$17/100</f>
        <v>10</v>
      </c>
      <c r="L17" s="26">
        <f>подсобка!K9*$B$17/100</f>
        <v>14</v>
      </c>
      <c r="M17" s="26">
        <f>подсобка!L9*$B$17/100</f>
        <v>34.4</v>
      </c>
      <c r="N17" s="26">
        <f>подсобка!M9*$B$17/100</f>
        <v>0.64</v>
      </c>
    </row>
    <row r="18" spans="1:14" s="46" customFormat="1" ht="18.75" hidden="1">
      <c r="A18" s="26" t="s">
        <v>200</v>
      </c>
      <c r="B18" s="26">
        <v>5</v>
      </c>
      <c r="C18" s="26">
        <f>подсобка!B45*$B$18/100</f>
        <v>0.03</v>
      </c>
      <c r="D18" s="26">
        <f>подсобка!C45*$B$18/100</f>
        <v>3.075</v>
      </c>
      <c r="E18" s="26">
        <f>подсобка!D45*$B$18/100</f>
        <v>0.045</v>
      </c>
      <c r="F18" s="26">
        <f>подсобка!E45*$B$18/100</f>
        <v>32.5</v>
      </c>
      <c r="G18" s="26">
        <f>подсобка!F45*$B$18/100</f>
        <v>0</v>
      </c>
      <c r="H18" s="26">
        <f>подсобка!G45*$B$18/100</f>
        <v>0</v>
      </c>
      <c r="I18" s="26">
        <f>подсобка!H45*$B$18/100</f>
        <v>0.025</v>
      </c>
      <c r="J18" s="26">
        <f>подсобка!I45*$B$18/100</f>
        <v>0.11</v>
      </c>
      <c r="K18" s="26">
        <f>подсобка!J45*$B$18/100</f>
        <v>1.1</v>
      </c>
      <c r="L18" s="26">
        <f>подсобка!K45*$B$18/100</f>
        <v>0.15</v>
      </c>
      <c r="M18" s="26">
        <f>подсобка!L45*$B$18/100</f>
        <v>0.95</v>
      </c>
      <c r="N18" s="26">
        <f>подсобка!M45*$B$18/100</f>
        <v>0.01</v>
      </c>
    </row>
    <row r="19" spans="1:14" s="46" customFormat="1" ht="18.75">
      <c r="A19" s="47" t="s">
        <v>10</v>
      </c>
      <c r="B19" s="47"/>
      <c r="C19" s="47">
        <f aca="true" t="shared" si="3" ref="C19:N19">SUM(C7,C12,C16)</f>
        <v>13.046</v>
      </c>
      <c r="D19" s="47">
        <f t="shared" si="3"/>
        <v>18.387</v>
      </c>
      <c r="E19" s="47">
        <f t="shared" si="3"/>
        <v>58.019000000000005</v>
      </c>
      <c r="F19" s="47">
        <f t="shared" si="3"/>
        <v>508.874</v>
      </c>
      <c r="G19" s="47">
        <f t="shared" si="3"/>
        <v>0.23650000000000002</v>
      </c>
      <c r="H19" s="47">
        <f t="shared" si="3"/>
        <v>4</v>
      </c>
      <c r="I19" s="47">
        <f t="shared" si="3"/>
        <v>0.135</v>
      </c>
      <c r="J19" s="47">
        <f t="shared" si="3"/>
        <v>1.8420000000000003</v>
      </c>
      <c r="K19" s="47">
        <f t="shared" si="3"/>
        <v>511.71999999999997</v>
      </c>
      <c r="L19" s="47">
        <f t="shared" si="3"/>
        <v>102.58000000000001</v>
      </c>
      <c r="M19" s="47">
        <f t="shared" si="3"/>
        <v>487.49</v>
      </c>
      <c r="N19" s="47">
        <f t="shared" si="3"/>
        <v>2.129</v>
      </c>
    </row>
    <row r="20" spans="1:14" s="15" customFormat="1" ht="18.75">
      <c r="A20" s="5" t="s">
        <v>11</v>
      </c>
      <c r="B20" s="26">
        <v>100</v>
      </c>
      <c r="C20" s="47">
        <f>подсобка!B106</f>
        <v>0.5</v>
      </c>
      <c r="D20" s="47">
        <f>подсобка!C106</f>
        <v>0</v>
      </c>
      <c r="E20" s="47">
        <f>подсобка!D106</f>
        <v>11.7</v>
      </c>
      <c r="F20" s="47">
        <f>подсобка!E106</f>
        <v>47</v>
      </c>
      <c r="G20" s="47">
        <f>подсобка!F106</f>
        <v>0.01</v>
      </c>
      <c r="H20" s="47">
        <f>подсобка!G106</f>
        <v>2</v>
      </c>
      <c r="I20" s="47">
        <f>подсобка!H106</f>
        <v>0</v>
      </c>
      <c r="J20" s="47">
        <f>подсобка!I106</f>
        <v>0</v>
      </c>
      <c r="K20" s="47">
        <f>подсобка!J106</f>
        <v>8</v>
      </c>
      <c r="L20" s="47">
        <f>подсобка!K106</f>
        <v>5</v>
      </c>
      <c r="M20" s="47">
        <f>подсобка!L106</f>
        <v>9</v>
      </c>
      <c r="N20" s="47">
        <f>подсобка!M106</f>
        <v>0.2</v>
      </c>
    </row>
    <row r="21" spans="1:14" s="15" customFormat="1" ht="18.75">
      <c r="A21" s="2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45" customFormat="1" ht="47.25">
      <c r="A22" s="26" t="s">
        <v>180</v>
      </c>
      <c r="B22" s="26" t="s">
        <v>161</v>
      </c>
      <c r="C22" s="26">
        <f aca="true" t="shared" si="4" ref="C22:N22">SUM(C23:C27)</f>
        <v>1.145</v>
      </c>
      <c r="D22" s="26">
        <f t="shared" si="4"/>
        <v>2.84</v>
      </c>
      <c r="E22" s="26">
        <f t="shared" si="4"/>
        <v>6.199</v>
      </c>
      <c r="F22" s="26">
        <f t="shared" si="4"/>
        <v>64.15</v>
      </c>
      <c r="G22" s="26">
        <f t="shared" si="4"/>
        <v>0.0305</v>
      </c>
      <c r="H22" s="26">
        <f t="shared" si="4"/>
        <v>22.5</v>
      </c>
      <c r="I22" s="26">
        <f t="shared" si="4"/>
        <v>0</v>
      </c>
      <c r="J22" s="26">
        <f t="shared" si="4"/>
        <v>2.9400000000000004</v>
      </c>
      <c r="K22" s="26">
        <f t="shared" si="4"/>
        <v>28.19</v>
      </c>
      <c r="L22" s="26">
        <f t="shared" si="4"/>
        <v>15.7</v>
      </c>
      <c r="M22" s="26">
        <f t="shared" si="4"/>
        <v>23.9</v>
      </c>
      <c r="N22" s="26">
        <f t="shared" si="4"/>
        <v>0.7260000000000001</v>
      </c>
    </row>
    <row r="23" spans="1:14" s="46" customFormat="1" ht="18.75" hidden="1">
      <c r="A23" s="26" t="s">
        <v>221</v>
      </c>
      <c r="B23" s="26">
        <v>40</v>
      </c>
      <c r="C23" s="26">
        <f>подсобка!B31*$B$23/100</f>
        <v>0.72</v>
      </c>
      <c r="D23" s="26">
        <f>подсобка!C31*$B$23/100</f>
        <v>0</v>
      </c>
      <c r="E23" s="26">
        <f>подсобка!D31*$B$23/100</f>
        <v>2.16</v>
      </c>
      <c r="F23" s="26">
        <f>подсобка!E31*$B$23/100</f>
        <v>19.2</v>
      </c>
      <c r="G23" s="26">
        <f>подсобка!F31*$B$23/100</f>
        <v>0.024</v>
      </c>
      <c r="H23" s="26">
        <f>подсобка!G31*$B$23/100</f>
        <v>20</v>
      </c>
      <c r="I23" s="26">
        <f>подсобка!H31*$B$23/100</f>
        <v>0</v>
      </c>
      <c r="J23" s="26">
        <f>подсобка!I31*$B$23/100</f>
        <v>0.16</v>
      </c>
      <c r="K23" s="26">
        <f>подсобка!J31*$B$23/100</f>
        <v>19.2</v>
      </c>
      <c r="L23" s="26">
        <f>подсобка!K31*$B$23/100</f>
        <v>6.4</v>
      </c>
      <c r="M23" s="26">
        <f>подсобка!L31*$B$23/100</f>
        <v>12.4</v>
      </c>
      <c r="N23" s="26">
        <f>подсобка!M31*$B$23/100</f>
        <v>0.4</v>
      </c>
    </row>
    <row r="24" spans="1:14" s="46" customFormat="1" ht="18.75" hidden="1">
      <c r="A24" s="26" t="s">
        <v>235</v>
      </c>
      <c r="B24" s="26">
        <v>20</v>
      </c>
      <c r="C24" s="26">
        <f>подсобка!B74*$B$24/100</f>
        <v>0.34</v>
      </c>
      <c r="D24" s="26">
        <f>подсобка!C74*$B$24/100</f>
        <v>0</v>
      </c>
      <c r="E24" s="26">
        <f>подсобка!D74*$B$24/100</f>
        <v>2.16</v>
      </c>
      <c r="F24" s="26">
        <f>подсобка!E74*$B$24/100</f>
        <v>9.6</v>
      </c>
      <c r="G24" s="26">
        <f>подсобка!F74*$B$24/100</f>
        <v>0.004</v>
      </c>
      <c r="H24" s="26">
        <f>подсобка!G74*$B$24/100</f>
        <v>2</v>
      </c>
      <c r="I24" s="26">
        <f>подсобка!H74*$B$24/100</f>
        <v>0</v>
      </c>
      <c r="J24" s="26">
        <f>подсобка!I74*$B$24/100</f>
        <v>0.08</v>
      </c>
      <c r="K24" s="26">
        <f>подсобка!J74*$B$24/100</f>
        <v>7.4</v>
      </c>
      <c r="L24" s="26">
        <f>подсобка!K74*$B$24/100</f>
        <v>8.6</v>
      </c>
      <c r="M24" s="26">
        <f>подсобка!L74*$B$24/100</f>
        <v>8.6</v>
      </c>
      <c r="N24" s="26">
        <f>подсобка!M74*$B$24/100</f>
        <v>0.28</v>
      </c>
    </row>
    <row r="25" spans="1:14" s="46" customFormat="1" ht="18.75" hidden="1">
      <c r="A25" s="26" t="s">
        <v>207</v>
      </c>
      <c r="B25" s="26">
        <v>5</v>
      </c>
      <c r="C25" s="26">
        <f>подсобка!B41*$B$25/100</f>
        <v>0.085</v>
      </c>
      <c r="D25" s="26">
        <f>подсобка!C41*$B$25/100</f>
        <v>0</v>
      </c>
      <c r="E25" s="26">
        <f>подсобка!D41*$B$25/100</f>
        <v>0.475</v>
      </c>
      <c r="F25" s="26">
        <f>подсобка!E41*$B$25/100</f>
        <v>2.15</v>
      </c>
      <c r="G25" s="26">
        <f>подсобка!F41*$B$25/100</f>
        <v>0.0025</v>
      </c>
      <c r="H25" s="26">
        <f>подсобка!G41*$B$25/100</f>
        <v>0.5</v>
      </c>
      <c r="I25" s="26">
        <f>подсобка!H41*$B$25/100</f>
        <v>0</v>
      </c>
      <c r="J25" s="26">
        <f>подсобка!I41*$B$25/100</f>
        <v>0.02</v>
      </c>
      <c r="K25" s="26">
        <f>подсобка!J41*$B$25/100</f>
        <v>1.55</v>
      </c>
      <c r="L25" s="26">
        <f>подсобка!K41*$B$25/100</f>
        <v>0.7</v>
      </c>
      <c r="M25" s="26">
        <f>подсобка!L41*$B$25/100</f>
        <v>2.9</v>
      </c>
      <c r="N25" s="26">
        <f>подсобка!M41*$B$25/100</f>
        <v>0.04</v>
      </c>
    </row>
    <row r="26" spans="1:14" s="46" customFormat="1" ht="18.75" hidden="1">
      <c r="A26" s="26" t="s">
        <v>204</v>
      </c>
      <c r="B26" s="26">
        <v>2</v>
      </c>
      <c r="C26" s="26">
        <f>подсобка!B73*$B$26/100</f>
        <v>0</v>
      </c>
      <c r="D26" s="26">
        <f>подсобка!C73*$B$26/100</f>
        <v>0</v>
      </c>
      <c r="E26" s="26">
        <f>подсобка!D73*$B$26/100</f>
        <v>1.4040000000000001</v>
      </c>
      <c r="F26" s="26">
        <f>подсобка!E73*$B$26/100</f>
        <v>5.2</v>
      </c>
      <c r="G26" s="26">
        <f>подсобка!F73*$B$26/100</f>
        <v>0</v>
      </c>
      <c r="H26" s="26">
        <f>подсобка!G73*$B$26/100</f>
        <v>0</v>
      </c>
      <c r="I26" s="26">
        <f>подсобка!H73*$B$26/100</f>
        <v>0</v>
      </c>
      <c r="J26" s="26">
        <f>подсобка!I73*$B$26/100</f>
        <v>0</v>
      </c>
      <c r="K26" s="26">
        <f>подсобка!J73*$B$26/100</f>
        <v>0.04</v>
      </c>
      <c r="L26" s="26">
        <f>подсобка!K73*$B$26/100</f>
        <v>0</v>
      </c>
      <c r="M26" s="26">
        <f>подсобка!L73*$B$26/100</f>
        <v>0</v>
      </c>
      <c r="N26" s="26">
        <f>подсобка!M73*$B$26/100</f>
        <v>0.006</v>
      </c>
    </row>
    <row r="27" spans="1:14" s="46" customFormat="1" ht="18.75" hidden="1">
      <c r="A27" s="26" t="s">
        <v>198</v>
      </c>
      <c r="B27" s="26">
        <v>4</v>
      </c>
      <c r="C27" s="26">
        <f>подсобка!B44*$B$27/100</f>
        <v>0</v>
      </c>
      <c r="D27" s="26">
        <f>подсобка!C44*$B$27/100</f>
        <v>2.84</v>
      </c>
      <c r="E27" s="26">
        <f>подсобка!D44*$B$27/100</f>
        <v>0</v>
      </c>
      <c r="F27" s="26">
        <f>подсобка!E44*$B$27/100</f>
        <v>28</v>
      </c>
      <c r="G27" s="26">
        <f>подсобка!F44*$B$27/100</f>
        <v>0</v>
      </c>
      <c r="H27" s="26">
        <f>подсобка!G44*$B$27/100</f>
        <v>0</v>
      </c>
      <c r="I27" s="26">
        <f>подсобка!H44*$B$27/100</f>
        <v>0</v>
      </c>
      <c r="J27" s="26">
        <f>подсобка!I44*$B$27/100</f>
        <v>2.68</v>
      </c>
      <c r="K27" s="26">
        <f>подсобка!J44*$B$27/100</f>
        <v>0</v>
      </c>
      <c r="L27" s="26">
        <f>подсобка!K44*$B$27/100</f>
        <v>0</v>
      </c>
      <c r="M27" s="26">
        <f>подсобка!L44*$B$27/100</f>
        <v>0</v>
      </c>
      <c r="N27" s="26">
        <f>подсобка!M44*$B$27/100</f>
        <v>0</v>
      </c>
    </row>
    <row r="28" spans="1:14" s="46" customFormat="1" ht="31.5">
      <c r="A28" s="26" t="s">
        <v>240</v>
      </c>
      <c r="B28" s="26" t="s">
        <v>13</v>
      </c>
      <c r="C28" s="26">
        <f aca="true" t="shared" si="5" ref="C28:N28">SUM(C29:C37)</f>
        <v>11.112</v>
      </c>
      <c r="D28" s="26">
        <f t="shared" si="5"/>
        <v>7.77</v>
      </c>
      <c r="E28" s="26">
        <f t="shared" si="5"/>
        <v>43.687999999999995</v>
      </c>
      <c r="F28" s="26">
        <f t="shared" si="5"/>
        <v>304.7</v>
      </c>
      <c r="G28" s="26">
        <f t="shared" si="5"/>
        <v>0.35900000000000004</v>
      </c>
      <c r="H28" s="26">
        <f t="shared" si="5"/>
        <v>11.4</v>
      </c>
      <c r="I28" s="26">
        <f t="shared" si="5"/>
        <v>0.031</v>
      </c>
      <c r="J28" s="26">
        <f t="shared" si="5"/>
        <v>6.914</v>
      </c>
      <c r="K28" s="26">
        <f t="shared" si="5"/>
        <v>60.839999999999996</v>
      </c>
      <c r="L28" s="26">
        <f t="shared" si="5"/>
        <v>62.959999999999994</v>
      </c>
      <c r="M28" s="26">
        <f t="shared" si="5"/>
        <v>240.67999999999998</v>
      </c>
      <c r="N28" s="26">
        <f t="shared" si="5"/>
        <v>4.974000000000001</v>
      </c>
    </row>
    <row r="29" spans="1:14" s="46" customFormat="1" ht="18.75" hidden="1">
      <c r="A29" s="26" t="s">
        <v>210</v>
      </c>
      <c r="B29" s="26">
        <v>30</v>
      </c>
      <c r="C29" s="26">
        <f>подсобка!B20*$B$29/100</f>
        <v>3.9</v>
      </c>
      <c r="D29" s="26">
        <f>подсобка!C20*$B$29/100</f>
        <v>0.48</v>
      </c>
      <c r="E29" s="26">
        <f>подсобка!D20*$B$29/100</f>
        <v>11.34</v>
      </c>
      <c r="F29" s="26">
        <f>подсобка!E20*$B$29/100</f>
        <v>67.8</v>
      </c>
      <c r="G29" s="26">
        <f>подсобка!F20*$B$29/100</f>
        <v>0.21</v>
      </c>
      <c r="H29" s="26">
        <f>подсобка!G20*$B$29/100</f>
        <v>0</v>
      </c>
      <c r="I29" s="26">
        <f>подсобка!H20*$B$29/100</f>
        <v>0</v>
      </c>
      <c r="J29" s="26">
        <f>подсобка!I20*$B$29/100</f>
        <v>2.73</v>
      </c>
      <c r="K29" s="26">
        <f>подсобка!J20*$B$29/100</f>
        <v>26.7</v>
      </c>
      <c r="L29" s="26">
        <f>подсобка!K20*$B$29/100</f>
        <v>26.4</v>
      </c>
      <c r="M29" s="26">
        <f>подсобка!L20*$B$29/100</f>
        <v>67.8</v>
      </c>
      <c r="N29" s="26">
        <f>подсобка!M20*$B$29/100</f>
        <v>2.1</v>
      </c>
    </row>
    <row r="30" spans="1:14" s="46" customFormat="1" ht="18.75" hidden="1">
      <c r="A30" s="26" t="s">
        <v>208</v>
      </c>
      <c r="B30" s="26">
        <v>10</v>
      </c>
      <c r="C30" s="26">
        <f>подсобка!B52*$B$30/100</f>
        <v>0.13</v>
      </c>
      <c r="D30" s="26">
        <f>подсобка!C52*$B$30/100</f>
        <v>0.03</v>
      </c>
      <c r="E30" s="26">
        <f>подсобка!D52*$B$30/100</f>
        <v>0.73</v>
      </c>
      <c r="F30" s="26">
        <f>подсобка!E52*$B$30/100</f>
        <v>3.6</v>
      </c>
      <c r="G30" s="26">
        <f>подсобка!F52*$B$30/100</f>
        <v>0.003</v>
      </c>
      <c r="H30" s="26">
        <f>подсобка!G52*$B$30/100</f>
        <v>0.4</v>
      </c>
      <c r="I30" s="26">
        <f>подсобка!H52*$B$30/100</f>
        <v>0</v>
      </c>
      <c r="J30" s="26">
        <f>подсобка!I52*$B$30/100</f>
        <v>0.04</v>
      </c>
      <c r="K30" s="26">
        <f>подсобка!J52*$B$30/100</f>
        <v>4.2</v>
      </c>
      <c r="L30" s="26">
        <f>подсобка!K52*$B$30/100</f>
        <v>1.3</v>
      </c>
      <c r="M30" s="26">
        <f>подсобка!L52*$B$30/100</f>
        <v>4.1</v>
      </c>
      <c r="N30" s="26">
        <f>подсобка!M52*$B$30/100</f>
        <v>0.06</v>
      </c>
    </row>
    <row r="31" spans="1:14" s="46" customFormat="1" ht="18.75" hidden="1">
      <c r="A31" s="26" t="s">
        <v>207</v>
      </c>
      <c r="B31" s="26">
        <v>10</v>
      </c>
      <c r="C31" s="26">
        <f>подсобка!B41*$B$31/100</f>
        <v>0.17</v>
      </c>
      <c r="D31" s="26">
        <f>подсобка!C41*$B$31/100</f>
        <v>0</v>
      </c>
      <c r="E31" s="26">
        <f>подсобка!D41*$B$31/100</f>
        <v>0.95</v>
      </c>
      <c r="F31" s="26">
        <f>подсобка!E41*$B$31/100</f>
        <v>4.3</v>
      </c>
      <c r="G31" s="26">
        <f>подсобка!F41*$B$31/100</f>
        <v>0.005</v>
      </c>
      <c r="H31" s="26">
        <f>подсобка!G41*$B$31/100</f>
        <v>1</v>
      </c>
      <c r="I31" s="26">
        <f>подсобка!H41*$B$31/100</f>
        <v>0</v>
      </c>
      <c r="J31" s="26">
        <f>подсобка!I41*$B$31/100</f>
        <v>0.04</v>
      </c>
      <c r="K31" s="26">
        <f>подсобка!J41*$B$31/100</f>
        <v>3.1</v>
      </c>
      <c r="L31" s="26">
        <f>подсобка!K41*$B$31/100</f>
        <v>1.4</v>
      </c>
      <c r="M31" s="26">
        <f>подсобка!L41*$B$31/100</f>
        <v>5.8</v>
      </c>
      <c r="N31" s="26">
        <f>подсобка!M41*$B$31/100</f>
        <v>0.08</v>
      </c>
    </row>
    <row r="32" spans="1:14" s="46" customFormat="1" ht="18.75" hidden="1">
      <c r="A32" s="26" t="s">
        <v>198</v>
      </c>
      <c r="B32" s="26">
        <v>2</v>
      </c>
      <c r="C32" s="26">
        <f>подсобка!B44*$B$32/100</f>
        <v>0</v>
      </c>
      <c r="D32" s="26">
        <f>подсобка!C44*$B$32/100</f>
        <v>1.42</v>
      </c>
      <c r="E32" s="26">
        <f>подсобка!D44*$B$32/100</f>
        <v>0</v>
      </c>
      <c r="F32" s="26">
        <f>подсобка!E44*$B$32/100</f>
        <v>14</v>
      </c>
      <c r="G32" s="26">
        <f>подсобка!F44*$B$32/100</f>
        <v>0</v>
      </c>
      <c r="H32" s="26">
        <f>подсобка!G44*$B$32/100</f>
        <v>0</v>
      </c>
      <c r="I32" s="26">
        <f>подсобка!H44*$B$32/100</f>
        <v>0</v>
      </c>
      <c r="J32" s="26">
        <f>подсобка!I44*$B$32/100</f>
        <v>1.34</v>
      </c>
      <c r="K32" s="26">
        <f>подсобка!J44*$B$32/100</f>
        <v>0</v>
      </c>
      <c r="L32" s="26">
        <f>подсобка!K44*$B$32/100</f>
        <v>0</v>
      </c>
      <c r="M32" s="26">
        <f>подсобка!L44*$B$32/100</f>
        <v>0</v>
      </c>
      <c r="N32" s="26">
        <f>подсобка!M44*$B$32/100</f>
        <v>0</v>
      </c>
    </row>
    <row r="33" spans="1:14" s="46" customFormat="1" ht="18.75" hidden="1">
      <c r="A33" s="26" t="s">
        <v>195</v>
      </c>
      <c r="B33" s="26">
        <v>2</v>
      </c>
      <c r="C33" s="26">
        <f>подсобка!B45*$B$33/100</f>
        <v>0.012</v>
      </c>
      <c r="D33" s="26">
        <f>подсобка!C45*$B$33/100</f>
        <v>1.23</v>
      </c>
      <c r="E33" s="26">
        <f>подсобка!D45*$B$33/100</f>
        <v>0.018000000000000002</v>
      </c>
      <c r="F33" s="26">
        <f>подсобка!E45*$B$33/100</f>
        <v>13</v>
      </c>
      <c r="G33" s="26">
        <f>подсобка!F45*$B$33/100</f>
        <v>0</v>
      </c>
      <c r="H33" s="26">
        <f>подсобка!G45*$B$33/100</f>
        <v>0</v>
      </c>
      <c r="I33" s="26">
        <f>подсобка!H45*$B$33/100</f>
        <v>0.01</v>
      </c>
      <c r="J33" s="26">
        <f>подсобка!I45*$B$33/100</f>
        <v>0.044000000000000004</v>
      </c>
      <c r="K33" s="26">
        <f>подсобка!J45*$B$33/100</f>
        <v>0.44</v>
      </c>
      <c r="L33" s="26">
        <f>подсобка!K45*$B$33/100</f>
        <v>0.06</v>
      </c>
      <c r="M33" s="26">
        <f>подсобка!L45*$B$33/100</f>
        <v>0.38</v>
      </c>
      <c r="N33" s="26">
        <f>подсобка!M45*$B$33/100</f>
        <v>0.004</v>
      </c>
    </row>
    <row r="34" spans="1:14" s="46" customFormat="1" ht="18.75" hidden="1">
      <c r="A34" s="26" t="s">
        <v>206</v>
      </c>
      <c r="B34" s="26">
        <v>50</v>
      </c>
      <c r="C34" s="26">
        <f>подсобка!B32*$B$34/100</f>
        <v>0.75</v>
      </c>
      <c r="D34" s="26">
        <f>подсобка!C32*$B$34/100</f>
        <v>0.05</v>
      </c>
      <c r="E34" s="26">
        <f>подсобка!D32*$B$34/100</f>
        <v>5.5</v>
      </c>
      <c r="F34" s="26">
        <f>подсобка!E32*$B$34/100</f>
        <v>25</v>
      </c>
      <c r="G34" s="26">
        <f>подсобка!F32*$B$34/100</f>
        <v>0.05</v>
      </c>
      <c r="H34" s="26">
        <f>подсобка!G32*$B$34/100</f>
        <v>10</v>
      </c>
      <c r="I34" s="26">
        <f>подсобка!H32*$B$34/100</f>
        <v>0</v>
      </c>
      <c r="J34" s="26">
        <f>подсобка!I32*$B$34/100</f>
        <v>0.2</v>
      </c>
      <c r="K34" s="26">
        <f>подсобка!J32*$B$34/100</f>
        <v>5</v>
      </c>
      <c r="L34" s="26">
        <f>подсобка!K32*$B$34/100</f>
        <v>11.5</v>
      </c>
      <c r="M34" s="26">
        <f>подсобка!L32*$B$34/100</f>
        <v>29</v>
      </c>
      <c r="N34" s="26">
        <f>подсобка!M32*$B$34/100</f>
        <v>0.45</v>
      </c>
    </row>
    <row r="35" spans="1:14" s="46" customFormat="1" ht="18.75" hidden="1">
      <c r="A35" s="26" t="s">
        <v>237</v>
      </c>
      <c r="B35" s="26">
        <v>20</v>
      </c>
      <c r="C35" s="26">
        <f>подсобка!B97*$B$35/100</f>
        <v>0.9</v>
      </c>
      <c r="D35" s="26">
        <f>подсобка!C97*$B$35/100</f>
        <v>0.12</v>
      </c>
      <c r="E35" s="26">
        <f>подсобка!D97*$B$35/100</f>
        <v>9.1</v>
      </c>
      <c r="F35" s="26">
        <f>подсобка!E97*$B$35/100</f>
        <v>36</v>
      </c>
      <c r="G35" s="26">
        <f>подсобка!F97*$B$35/100</f>
        <v>0.022000000000000002</v>
      </c>
      <c r="H35" s="26">
        <f>подсобка!G97*$B$35/100</f>
        <v>0</v>
      </c>
      <c r="I35" s="26">
        <f>подсобка!H97*$B$35/100</f>
        <v>0</v>
      </c>
      <c r="J35" s="26">
        <f>подсобка!I97*$B$35/100</f>
        <v>0.6</v>
      </c>
      <c r="K35" s="26">
        <f>подсобка!J97*$B$35/100</f>
        <v>4</v>
      </c>
      <c r="L35" s="26">
        <f>подсобка!K97*$B$35/100</f>
        <v>2.8</v>
      </c>
      <c r="M35" s="26">
        <f>подсобка!L97*$B$35/100</f>
        <v>13</v>
      </c>
      <c r="N35" s="26">
        <f>подсобка!M97*$B$35/100</f>
        <v>0.18</v>
      </c>
    </row>
    <row r="36" spans="1:14" s="46" customFormat="1" ht="18.75" hidden="1">
      <c r="A36" s="26" t="s">
        <v>18</v>
      </c>
      <c r="B36" s="26" t="s">
        <v>194</v>
      </c>
      <c r="C36" s="26">
        <f>подсобка!B98*$B$36/100</f>
        <v>1.5</v>
      </c>
      <c r="D36" s="26">
        <f>подсобка!C98*$B$36/100</f>
        <v>0.42</v>
      </c>
      <c r="E36" s="26">
        <f>подсобка!D98*$B$36/100</f>
        <v>15.84</v>
      </c>
      <c r="F36" s="26">
        <f>подсобка!E98*$B$36/100</f>
        <v>90</v>
      </c>
      <c r="G36" s="26">
        <f>подсобка!F98*$B$36/100</f>
        <v>0.048</v>
      </c>
      <c r="H36" s="26">
        <f>подсобка!G98*$B$36/100</f>
        <v>0</v>
      </c>
      <c r="I36" s="26">
        <f>подсобка!H98*$B$36/100</f>
        <v>0</v>
      </c>
      <c r="J36" s="26">
        <f>подсобка!I98*$B$36/100</f>
        <v>1.8</v>
      </c>
      <c r="K36" s="26">
        <f>подсобка!J98*$B$36/100</f>
        <v>12.6</v>
      </c>
      <c r="L36" s="26">
        <f>подсобка!K98*$B$36/100</f>
        <v>11.4</v>
      </c>
      <c r="M36" s="26">
        <f>подсобка!L98*$B$36/100</f>
        <v>52.2</v>
      </c>
      <c r="N36" s="26">
        <f>подсобка!M98*$B$36/100</f>
        <v>1.2</v>
      </c>
    </row>
    <row r="37" spans="1:14" s="46" customFormat="1" ht="18.75" hidden="1">
      <c r="A37" s="26" t="s">
        <v>236</v>
      </c>
      <c r="B37" s="26">
        <v>30</v>
      </c>
      <c r="C37" s="26">
        <f>подсобка!B38*$B$37/100</f>
        <v>3.75</v>
      </c>
      <c r="D37" s="26">
        <f>подсобка!C38*$B$37/100</f>
        <v>4.02</v>
      </c>
      <c r="E37" s="26">
        <f>подсобка!D38*$B$37/100</f>
        <v>0.21</v>
      </c>
      <c r="F37" s="26">
        <f>подсобка!E38*$B$37/100</f>
        <v>51</v>
      </c>
      <c r="G37" s="26">
        <f>подсобка!F38*$B$37/100</f>
        <v>0.021</v>
      </c>
      <c r="H37" s="26">
        <f>подсобка!G38*$B$37/100</f>
        <v>0</v>
      </c>
      <c r="I37" s="26">
        <f>подсобка!H38*$B$37/100</f>
        <v>0.021</v>
      </c>
      <c r="J37" s="26">
        <f>подсобка!I38*$B$37/100</f>
        <v>0.12</v>
      </c>
      <c r="K37" s="26">
        <f>подсобка!J38*$B$37/100</f>
        <v>4.8</v>
      </c>
      <c r="L37" s="26">
        <f>подсобка!K38*$B$37/100</f>
        <v>8.1</v>
      </c>
      <c r="M37" s="26">
        <f>подсобка!L38*$B$37/100</f>
        <v>68.4</v>
      </c>
      <c r="N37" s="26">
        <f>подсобка!M38*$B$37/100</f>
        <v>0.9</v>
      </c>
    </row>
    <row r="38" spans="1:14" s="46" customFormat="1" ht="18.75">
      <c r="A38" s="26" t="s">
        <v>282</v>
      </c>
      <c r="B38" s="26">
        <v>70</v>
      </c>
      <c r="C38" s="26">
        <f aca="true" t="shared" si="6" ref="C38:N38">SUM(C39:C46)</f>
        <v>13.092000000000002</v>
      </c>
      <c r="D38" s="26">
        <f t="shared" si="6"/>
        <v>16.531000000000002</v>
      </c>
      <c r="E38" s="26">
        <f t="shared" si="6"/>
        <v>9.024</v>
      </c>
      <c r="F38" s="26">
        <f t="shared" si="6"/>
        <v>246.07999999999998</v>
      </c>
      <c r="G38" s="26">
        <f t="shared" si="6"/>
        <v>0.0947</v>
      </c>
      <c r="H38" s="26">
        <f t="shared" si="6"/>
        <v>1.1</v>
      </c>
      <c r="I38" s="26">
        <f t="shared" si="6"/>
        <v>0.08950000000000001</v>
      </c>
      <c r="J38" s="26">
        <f t="shared" si="6"/>
        <v>2.084</v>
      </c>
      <c r="K38" s="26">
        <f t="shared" si="6"/>
        <v>69.58</v>
      </c>
      <c r="L38" s="26">
        <f t="shared" si="6"/>
        <v>35.809999999999995</v>
      </c>
      <c r="M38" s="26">
        <f t="shared" si="6"/>
        <v>260.98</v>
      </c>
      <c r="N38" s="26">
        <f t="shared" si="6"/>
        <v>3.0490000000000004</v>
      </c>
    </row>
    <row r="39" spans="1:14" s="46" customFormat="1" ht="18.75" hidden="1">
      <c r="A39" s="26" t="s">
        <v>236</v>
      </c>
      <c r="B39" s="26">
        <v>90</v>
      </c>
      <c r="C39" s="26">
        <f>подсобка!B38*$B$39/100</f>
        <v>11.25</v>
      </c>
      <c r="D39" s="26">
        <f>подсобка!C38*$B$39/100</f>
        <v>12.06</v>
      </c>
      <c r="E39" s="26">
        <f>подсобка!D38*$B$39/100</f>
        <v>0.6299999999999999</v>
      </c>
      <c r="F39" s="26">
        <f>подсобка!E38*$B$39/100</f>
        <v>153</v>
      </c>
      <c r="G39" s="26">
        <f>подсобка!F38*$B$39/100</f>
        <v>0.063</v>
      </c>
      <c r="H39" s="26">
        <f>подсобка!G38*$B$39/100</f>
        <v>0</v>
      </c>
      <c r="I39" s="26">
        <f>подсобка!H38*$B$39/100</f>
        <v>0.063</v>
      </c>
      <c r="J39" s="26">
        <f>подсобка!I38*$B$39/100</f>
        <v>0.36</v>
      </c>
      <c r="K39" s="26">
        <f>подсобка!J38*$B$39/100</f>
        <v>14.4</v>
      </c>
      <c r="L39" s="26">
        <f>подсобка!K38*$B$39/100</f>
        <v>24.3</v>
      </c>
      <c r="M39" s="26">
        <f>подсобка!L38*$B$39/100</f>
        <v>205.2</v>
      </c>
      <c r="N39" s="26">
        <f>подсобка!M38*$B$39/100</f>
        <v>2.7</v>
      </c>
    </row>
    <row r="40" spans="1:14" s="46" customFormat="1" ht="18.75" hidden="1">
      <c r="A40" s="26" t="s">
        <v>24</v>
      </c>
      <c r="B40" s="26">
        <v>10</v>
      </c>
      <c r="C40" s="26">
        <f>подсобка!B9*$B$40/100</f>
        <v>0.47</v>
      </c>
      <c r="D40" s="26">
        <f>подсобка!C9*$B$40/100</f>
        <v>0.1</v>
      </c>
      <c r="E40" s="26">
        <f>подсобка!D9*$B$40/100</f>
        <v>3.25</v>
      </c>
      <c r="F40" s="26">
        <f>подсобка!E9*$B$40/100</f>
        <v>19</v>
      </c>
      <c r="G40" s="26">
        <f>подсобка!F9*$B$40/100</f>
        <v>0.011000000000000001</v>
      </c>
      <c r="H40" s="26">
        <f>подсобка!G9*$B$40/100</f>
        <v>0</v>
      </c>
      <c r="I40" s="26">
        <f>подсобка!H9*$B$40/100</f>
        <v>0</v>
      </c>
      <c r="J40" s="26">
        <f>подсобка!I9*$B$40/100</f>
        <v>0</v>
      </c>
      <c r="K40" s="26">
        <f>подсобка!J9*$B$40/100</f>
        <v>2.5</v>
      </c>
      <c r="L40" s="26">
        <f>подсобка!K9*$B$40/100</f>
        <v>3.5</v>
      </c>
      <c r="M40" s="26">
        <f>подсобка!L9*$B$40/100</f>
        <v>8.6</v>
      </c>
      <c r="N40" s="26">
        <f>подсобка!M9*$B$40/100</f>
        <v>0.16</v>
      </c>
    </row>
    <row r="41" spans="1:14" s="46" customFormat="1" ht="18.75" hidden="1">
      <c r="A41" s="26" t="s">
        <v>21</v>
      </c>
      <c r="B41" s="26">
        <v>40</v>
      </c>
      <c r="C41" s="26">
        <f>подсобка!B48*$B$41/100</f>
        <v>0.88</v>
      </c>
      <c r="D41" s="26">
        <f>подсобка!C48*$B$41/100</f>
        <v>0.96</v>
      </c>
      <c r="E41" s="26">
        <f>подсобка!D48*$B$41/100</f>
        <v>1.88</v>
      </c>
      <c r="F41" s="26">
        <f>подсобка!E48*$B$41/100</f>
        <v>23.2</v>
      </c>
      <c r="G41" s="26">
        <f>подсобка!F48*$B$41/100</f>
        <v>0.008</v>
      </c>
      <c r="H41" s="26">
        <f>подсобка!G48*$B$41/100</f>
        <v>0.4</v>
      </c>
      <c r="I41" s="26">
        <f>подсобка!H48*$B$41/100</f>
        <v>0.008</v>
      </c>
      <c r="J41" s="26">
        <f>подсобка!I48*$B$41/100</f>
        <v>0.12</v>
      </c>
      <c r="K41" s="26">
        <f>подсобка!J48*$B$41/100</f>
        <v>48.4</v>
      </c>
      <c r="L41" s="26">
        <f>подсобка!K48*$B$41/100</f>
        <v>5.6</v>
      </c>
      <c r="M41" s="26">
        <f>подсобка!L48*$B$41/100</f>
        <v>36.4</v>
      </c>
      <c r="N41" s="26">
        <f>подсобка!M48*$B$41/100</f>
        <v>0.04</v>
      </c>
    </row>
    <row r="42" spans="1:14" s="46" customFormat="1" ht="18.75" hidden="1">
      <c r="A42" s="26" t="s">
        <v>195</v>
      </c>
      <c r="B42" s="26" t="s">
        <v>238</v>
      </c>
      <c r="C42" s="26">
        <f>подсобка!B45*$B$42/100</f>
        <v>0.018</v>
      </c>
      <c r="D42" s="26">
        <f>подсобка!C45*$B$42/100</f>
        <v>1.845</v>
      </c>
      <c r="E42" s="26">
        <f>подсобка!D45*$B$42/100</f>
        <v>0.027000000000000003</v>
      </c>
      <c r="F42" s="26">
        <f>подсобка!E45*$B$42/100</f>
        <v>19.5</v>
      </c>
      <c r="G42" s="26">
        <f>подсобка!F45*$B$42/100</f>
        <v>0</v>
      </c>
      <c r="H42" s="26">
        <f>подсобка!G45*$B$42/100</f>
        <v>0</v>
      </c>
      <c r="I42" s="26">
        <f>подсобка!H45*$B$42/100</f>
        <v>0.015</v>
      </c>
      <c r="J42" s="26">
        <f>подсобка!I45*$B$42/100</f>
        <v>0.066</v>
      </c>
      <c r="K42" s="26">
        <f>подсобка!J45*$B$42/100</f>
        <v>0.66</v>
      </c>
      <c r="L42" s="26">
        <f>подсобка!K45*$B$42/100</f>
        <v>0.09</v>
      </c>
      <c r="M42" s="26">
        <f>подсобка!L45*$B$42/100</f>
        <v>0.57</v>
      </c>
      <c r="N42" s="26">
        <f>подсобка!M45*$B$42/100</f>
        <v>0.006000000000000001</v>
      </c>
    </row>
    <row r="43" spans="1:14" s="46" customFormat="1" ht="18.75" hidden="1">
      <c r="A43" s="26" t="s">
        <v>198</v>
      </c>
      <c r="B43" s="26" t="s">
        <v>196</v>
      </c>
      <c r="C43" s="26">
        <f>подсобка!B44*$B$43/100</f>
        <v>0</v>
      </c>
      <c r="D43" s="26">
        <f>подсобка!C44*$B$43/100</f>
        <v>1.42</v>
      </c>
      <c r="E43" s="26">
        <f>подсобка!D44*$B$43/100</f>
        <v>0</v>
      </c>
      <c r="F43" s="26">
        <f>подсобка!E44*$B$43/100</f>
        <v>14</v>
      </c>
      <c r="G43" s="26">
        <f>подсобка!F44*$B$43/100</f>
        <v>0</v>
      </c>
      <c r="H43" s="26">
        <f>подсобка!G44*$B$43/100</f>
        <v>0</v>
      </c>
      <c r="I43" s="26">
        <f>подсобка!H44*$B$43/100</f>
        <v>0</v>
      </c>
      <c r="J43" s="26">
        <f>подсобка!I44*$B$43/100</f>
        <v>1.34</v>
      </c>
      <c r="K43" s="26">
        <f>подсобка!J44*$B$43/100</f>
        <v>0</v>
      </c>
      <c r="L43" s="26">
        <f>подсобка!K44*$B$43/100</f>
        <v>0</v>
      </c>
      <c r="M43" s="26">
        <f>подсобка!L44*$B$43/100</f>
        <v>0</v>
      </c>
      <c r="N43" s="26">
        <f>подсобка!M44*$B$43/100</f>
        <v>0</v>
      </c>
    </row>
    <row r="44" spans="1:14" s="46" customFormat="1" ht="18.75" hidden="1">
      <c r="A44" s="26" t="s">
        <v>207</v>
      </c>
      <c r="B44" s="26" t="s">
        <v>239</v>
      </c>
      <c r="C44" s="26">
        <f>подсобка!B41*$B$44/100</f>
        <v>0.11900000000000001</v>
      </c>
      <c r="D44" s="26">
        <f>подсобка!C41*$B$44/100</f>
        <v>0</v>
      </c>
      <c r="E44" s="26">
        <f>подсобка!D41*$B$44/100</f>
        <v>0.665</v>
      </c>
      <c r="F44" s="26">
        <f>подсобка!E41*$B$44/100</f>
        <v>3.01</v>
      </c>
      <c r="G44" s="26">
        <f>подсобка!F41*$B$44/100</f>
        <v>0.0035000000000000005</v>
      </c>
      <c r="H44" s="26">
        <f>подсобка!G41*$B$44/100</f>
        <v>0.7</v>
      </c>
      <c r="I44" s="26">
        <f>подсобка!H41*$B$44/100</f>
        <v>0</v>
      </c>
      <c r="J44" s="26">
        <f>подсобка!I41*$B$44/100</f>
        <v>0.028000000000000004</v>
      </c>
      <c r="K44" s="26">
        <f>подсобка!J41*$B$44/100</f>
        <v>2.17</v>
      </c>
      <c r="L44" s="26">
        <f>подсобка!K41*$B$44/100</f>
        <v>0.98</v>
      </c>
      <c r="M44" s="26">
        <f>подсобка!L41*$B$44/100</f>
        <v>4.06</v>
      </c>
      <c r="N44" s="26">
        <f>подсобка!M41*$B$44/100</f>
        <v>0.05600000000000001</v>
      </c>
    </row>
    <row r="45" spans="1:14" s="46" customFormat="1" ht="18.75" hidden="1">
      <c r="A45" s="26" t="s">
        <v>193</v>
      </c>
      <c r="B45" s="26">
        <v>1</v>
      </c>
      <c r="C45" s="26">
        <f>подсобка!B107*$B$45/100</f>
        <v>0.07</v>
      </c>
      <c r="D45" s="26">
        <f>подсобка!C107*$B$45/100</f>
        <v>0.10099999999999999</v>
      </c>
      <c r="E45" s="26">
        <f>подсобка!D107*$B$45/100</f>
        <v>0.006999999999999999</v>
      </c>
      <c r="F45" s="26">
        <f>подсобка!E107*$B$45/100</f>
        <v>1.57</v>
      </c>
      <c r="G45" s="26">
        <f>подсобка!F107*$B$45/100</f>
        <v>0.0007000000000000001</v>
      </c>
      <c r="H45" s="26">
        <f>подсобка!G107*$B$45/100</f>
        <v>0</v>
      </c>
      <c r="I45" s="26">
        <f>подсобка!H107*$B$45/100</f>
        <v>0.0034999999999999996</v>
      </c>
      <c r="J45" s="26">
        <f>подсобка!I107*$B$45/100</f>
        <v>0.02</v>
      </c>
      <c r="K45" s="26">
        <f>подсобка!J107*$B$45/100</f>
        <v>0.55</v>
      </c>
      <c r="L45" s="26">
        <f>подсобка!K107*$B$45/100</f>
        <v>0.54</v>
      </c>
      <c r="M45" s="26">
        <f>подсобка!L107*$B$45/100</f>
        <v>1.85</v>
      </c>
      <c r="N45" s="26">
        <f>подсобка!M107*$B$45/100</f>
        <v>0.027000000000000003</v>
      </c>
    </row>
    <row r="46" spans="1:14" s="46" customFormat="1" ht="18.75" hidden="1">
      <c r="A46" s="26" t="s">
        <v>246</v>
      </c>
      <c r="B46" s="26">
        <v>5</v>
      </c>
      <c r="C46" s="26">
        <f>подсобка!B54*$B$46/100</f>
        <v>0.285</v>
      </c>
      <c r="D46" s="26">
        <f>подсобка!C54*$B$46/100</f>
        <v>0.045</v>
      </c>
      <c r="E46" s="26">
        <f>подсобка!D54*$B$46/100</f>
        <v>2.565</v>
      </c>
      <c r="F46" s="26">
        <f>подсобка!E54*$B$46/100</f>
        <v>12.8</v>
      </c>
      <c r="G46" s="26">
        <f>подсобка!F54*$B$46/100</f>
        <v>0.0085</v>
      </c>
      <c r="H46" s="26">
        <f>подсобка!G54*$B$46/100</f>
        <v>0</v>
      </c>
      <c r="I46" s="26">
        <f>подсобка!H54*$B$46/100</f>
        <v>0</v>
      </c>
      <c r="J46" s="26">
        <f>подсобка!I54*$B$46/100</f>
        <v>0.15</v>
      </c>
      <c r="K46" s="26">
        <f>подсобка!J54*$B$46/100</f>
        <v>0.9</v>
      </c>
      <c r="L46" s="26">
        <f>подсобка!K54*$B$46/100</f>
        <v>0.8</v>
      </c>
      <c r="M46" s="26">
        <f>подсобка!L54*$B$46/100</f>
        <v>4.3</v>
      </c>
      <c r="N46" s="26">
        <f>подсобка!M54*$B$46/100</f>
        <v>0.06</v>
      </c>
    </row>
    <row r="47" spans="1:14" s="45" customFormat="1" ht="39" customHeight="1">
      <c r="A47" s="26" t="s">
        <v>165</v>
      </c>
      <c r="B47" s="26" t="s">
        <v>303</v>
      </c>
      <c r="C47" s="26">
        <f aca="true" t="shared" si="7" ref="C47:N47">SUM(C48:C49)</f>
        <v>2.748</v>
      </c>
      <c r="D47" s="26">
        <f t="shared" si="7"/>
        <v>5.37</v>
      </c>
      <c r="E47" s="26">
        <f t="shared" si="7"/>
        <v>20.622</v>
      </c>
      <c r="F47" s="26">
        <f t="shared" si="7"/>
        <v>157</v>
      </c>
      <c r="G47" s="26">
        <f t="shared" si="7"/>
        <v>0.085</v>
      </c>
      <c r="H47" s="26">
        <f t="shared" si="7"/>
        <v>0</v>
      </c>
      <c r="I47" s="26">
        <f t="shared" si="7"/>
        <v>0.04</v>
      </c>
      <c r="J47" s="26">
        <f t="shared" si="7"/>
        <v>1.676</v>
      </c>
      <c r="K47" s="26">
        <f t="shared" si="7"/>
        <v>10.76</v>
      </c>
      <c r="L47" s="26">
        <f t="shared" si="7"/>
        <v>8.24</v>
      </c>
      <c r="M47" s="26">
        <f t="shared" si="7"/>
        <v>45.02</v>
      </c>
      <c r="N47" s="26">
        <f t="shared" si="7"/>
        <v>0.616</v>
      </c>
    </row>
    <row r="48" spans="1:14" s="45" customFormat="1" ht="15.75" hidden="1">
      <c r="A48" s="26" t="s">
        <v>241</v>
      </c>
      <c r="B48" s="26">
        <v>50</v>
      </c>
      <c r="C48" s="26">
        <f>подсобка!B42*$B$48/100</f>
        <v>2.7</v>
      </c>
      <c r="D48" s="26">
        <f>подсобка!C42*$B$48/100</f>
        <v>0.45</v>
      </c>
      <c r="E48" s="26">
        <f>подсобка!D42*$B$48/100</f>
        <v>20.55</v>
      </c>
      <c r="F48" s="26">
        <f>подсобка!E42*$B$48/100</f>
        <v>105</v>
      </c>
      <c r="G48" s="26">
        <f>подсобка!F42*$B$48/100</f>
        <v>0.085</v>
      </c>
      <c r="H48" s="26">
        <f>подсобка!G42*$B$48/100</f>
        <v>0</v>
      </c>
      <c r="I48" s="26">
        <f>подсобка!H42*$B$48/100</f>
        <v>0</v>
      </c>
      <c r="J48" s="26">
        <f>подсобка!I42*$B$48/100</f>
        <v>1.5</v>
      </c>
      <c r="K48" s="26">
        <f>подсобка!J42*$B$48/100</f>
        <v>9</v>
      </c>
      <c r="L48" s="26">
        <f>подсобка!K42*$B$48/100</f>
        <v>8</v>
      </c>
      <c r="M48" s="26">
        <f>подсобка!L42*$B$48/100</f>
        <v>43.5</v>
      </c>
      <c r="N48" s="26">
        <f>подсобка!M42*$B$48/100</f>
        <v>0.6</v>
      </c>
    </row>
    <row r="49" spans="1:14" s="45" customFormat="1" ht="15.75" hidden="1">
      <c r="A49" s="26" t="s">
        <v>200</v>
      </c>
      <c r="B49" s="26">
        <v>8</v>
      </c>
      <c r="C49" s="26">
        <f>подсобка!B45*$B$49/100</f>
        <v>0.048</v>
      </c>
      <c r="D49" s="26">
        <f>подсобка!C45*$B$49/100</f>
        <v>4.92</v>
      </c>
      <c r="E49" s="26">
        <f>подсобка!D45*$B$49/100</f>
        <v>0.07200000000000001</v>
      </c>
      <c r="F49" s="26">
        <f>подсобка!E45*$B$49/100</f>
        <v>52</v>
      </c>
      <c r="G49" s="26">
        <f>подсобка!F45*$B$49/100</f>
        <v>0</v>
      </c>
      <c r="H49" s="26">
        <f>подсобка!G45*$B$49/100</f>
        <v>0</v>
      </c>
      <c r="I49" s="26">
        <f>подсобка!H45*$B$49/100</f>
        <v>0.04</v>
      </c>
      <c r="J49" s="26">
        <f>подсобка!I45*$B$49/100</f>
        <v>0.17600000000000002</v>
      </c>
      <c r="K49" s="26">
        <f>подсобка!J45*$B$49/100</f>
        <v>1.76</v>
      </c>
      <c r="L49" s="26">
        <f>подсобка!K45*$B$49/100</f>
        <v>0.24</v>
      </c>
      <c r="M49" s="26">
        <f>подсобка!L45*$B$49/100</f>
        <v>1.52</v>
      </c>
      <c r="N49" s="26">
        <f>подсобка!M45*$B$49/100</f>
        <v>0.016</v>
      </c>
    </row>
    <row r="50" spans="1:14" s="45" customFormat="1" ht="31.5">
      <c r="A50" s="26" t="s">
        <v>15</v>
      </c>
      <c r="B50" s="26" t="s">
        <v>16</v>
      </c>
      <c r="C50" s="26">
        <f aca="true" t="shared" si="8" ref="C50:N50">SUM(C51:C52)</f>
        <v>0.03</v>
      </c>
      <c r="D50" s="26">
        <f t="shared" si="8"/>
        <v>0</v>
      </c>
      <c r="E50" s="26">
        <f t="shared" si="8"/>
        <v>10.575999999999999</v>
      </c>
      <c r="F50" s="26">
        <f t="shared" si="8"/>
        <v>39.36</v>
      </c>
      <c r="G50" s="26">
        <f t="shared" si="8"/>
        <v>0.0003</v>
      </c>
      <c r="H50" s="26">
        <f t="shared" si="8"/>
        <v>0.02</v>
      </c>
      <c r="I50" s="26">
        <f t="shared" si="8"/>
        <v>0.01</v>
      </c>
      <c r="J50" s="26">
        <f t="shared" si="8"/>
        <v>0</v>
      </c>
      <c r="K50" s="26">
        <f t="shared" si="8"/>
        <v>1.52</v>
      </c>
      <c r="L50" s="26">
        <f t="shared" si="8"/>
        <v>0.97</v>
      </c>
      <c r="M50" s="26">
        <f t="shared" si="8"/>
        <v>1.98</v>
      </c>
      <c r="N50" s="26">
        <f t="shared" si="8"/>
        <v>0.069</v>
      </c>
    </row>
    <row r="51" spans="1:14" s="45" customFormat="1" ht="15.75" hidden="1">
      <c r="A51" s="26" t="s">
        <v>211</v>
      </c>
      <c r="B51" s="26">
        <v>10</v>
      </c>
      <c r="C51" s="26">
        <f>подсобка!B81*$B$51/100</f>
        <v>0.03</v>
      </c>
      <c r="D51" s="26">
        <f>подсобка!C81*$B$51/100</f>
        <v>0</v>
      </c>
      <c r="E51" s="26">
        <f>подсобка!D81*$B$51/100</f>
        <v>1.45</v>
      </c>
      <c r="F51" s="26">
        <f>подсобка!E81*$B$51/100</f>
        <v>5.56</v>
      </c>
      <c r="G51" s="26">
        <f>подсобка!F81*$B$51/100</f>
        <v>0.0003</v>
      </c>
      <c r="H51" s="26">
        <f>подсобка!G81*$B$51/100</f>
        <v>0.02</v>
      </c>
      <c r="I51" s="26">
        <f>подсобка!H81*$B$51/100</f>
        <v>0.01</v>
      </c>
      <c r="J51" s="26">
        <f>подсобка!I81*$B$51/100</f>
        <v>0</v>
      </c>
      <c r="K51" s="26">
        <f>подсобка!J81*$B$51/100</f>
        <v>1.26</v>
      </c>
      <c r="L51" s="26">
        <f>подсобка!K81*$B$51/100</f>
        <v>0.97</v>
      </c>
      <c r="M51" s="26">
        <f>подсобка!L81*$B$51/100</f>
        <v>1.98</v>
      </c>
      <c r="N51" s="26">
        <f>подсобка!M81*$B$51/100</f>
        <v>0.03</v>
      </c>
    </row>
    <row r="52" spans="1:14" s="46" customFormat="1" ht="18.75" hidden="1">
      <c r="A52" s="26" t="s">
        <v>204</v>
      </c>
      <c r="B52" s="26">
        <v>13</v>
      </c>
      <c r="C52" s="26">
        <f>подсобка!B73*$B$52/100</f>
        <v>0</v>
      </c>
      <c r="D52" s="26">
        <f>подсобка!C73*$B$52/100</f>
        <v>0</v>
      </c>
      <c r="E52" s="26">
        <f>подсобка!D73*$B$52/100</f>
        <v>9.126</v>
      </c>
      <c r="F52" s="26">
        <f>подсобка!E73*$B$52/100</f>
        <v>33.8</v>
      </c>
      <c r="G52" s="26">
        <f>подсобка!F73*$B$52/100</f>
        <v>0</v>
      </c>
      <c r="H52" s="26">
        <f>подсобка!G73*$B$52/100</f>
        <v>0</v>
      </c>
      <c r="I52" s="26">
        <f>подсобка!H73*$B$52/100</f>
        <v>0</v>
      </c>
      <c r="J52" s="26">
        <f>подсобка!I73*$B$52/100</f>
        <v>0</v>
      </c>
      <c r="K52" s="26">
        <f>подсобка!J73*$B$52/100</f>
        <v>0.26</v>
      </c>
      <c r="L52" s="26">
        <f>подсобка!K73*$B$52/100</f>
        <v>0</v>
      </c>
      <c r="M52" s="26">
        <f>подсобка!L73*$B$52/100</f>
        <v>0</v>
      </c>
      <c r="N52" s="26">
        <f>подсобка!M73*$B$52/100</f>
        <v>0.039</v>
      </c>
    </row>
    <row r="53" spans="1:14" s="45" customFormat="1" ht="15.75">
      <c r="A53" s="47" t="s">
        <v>10</v>
      </c>
      <c r="B53" s="47"/>
      <c r="C53" s="47">
        <f aca="true" t="shared" si="9" ref="C53:N53">SUM(C22,C28,C38,C47,C50)</f>
        <v>28.127000000000006</v>
      </c>
      <c r="D53" s="47">
        <f t="shared" si="9"/>
        <v>32.511</v>
      </c>
      <c r="E53" s="47">
        <f t="shared" si="9"/>
        <v>90.10899999999998</v>
      </c>
      <c r="F53" s="47">
        <f t="shared" si="9"/>
        <v>811.2900000000001</v>
      </c>
      <c r="G53" s="47">
        <f t="shared" si="9"/>
        <v>0.5695</v>
      </c>
      <c r="H53" s="47">
        <f t="shared" si="9"/>
        <v>35.02</v>
      </c>
      <c r="I53" s="47">
        <f t="shared" si="9"/>
        <v>0.1705</v>
      </c>
      <c r="J53" s="47">
        <f t="shared" si="9"/>
        <v>13.613999999999999</v>
      </c>
      <c r="K53" s="47">
        <f t="shared" si="9"/>
        <v>170.89000000000001</v>
      </c>
      <c r="L53" s="47">
        <f t="shared" si="9"/>
        <v>123.67999999999999</v>
      </c>
      <c r="M53" s="47">
        <f t="shared" si="9"/>
        <v>572.56</v>
      </c>
      <c r="N53" s="47">
        <f t="shared" si="9"/>
        <v>9.434000000000003</v>
      </c>
    </row>
    <row r="54" spans="1:14" ht="18.75">
      <c r="A54" s="2" t="s">
        <v>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45" customFormat="1" ht="15.75">
      <c r="A55" s="26" t="s">
        <v>140</v>
      </c>
      <c r="B55" s="26">
        <v>30</v>
      </c>
      <c r="C55" s="26">
        <f>подсобка!B12*$B$55/100</f>
        <v>0.96</v>
      </c>
      <c r="D55" s="26">
        <f>подсобка!C12*$B$55/100</f>
        <v>0.84</v>
      </c>
      <c r="E55" s="26">
        <f>подсобка!D12*$B$55/100</f>
        <v>15.03</v>
      </c>
      <c r="F55" s="26">
        <f>подсобка!E12*$B$55/100</f>
        <v>49.5</v>
      </c>
      <c r="G55" s="26">
        <f>подсобка!F12*$B$55/100</f>
        <v>0.012</v>
      </c>
      <c r="H55" s="26">
        <f>подсобка!G12*$B$55/100</f>
        <v>0</v>
      </c>
      <c r="I55" s="26">
        <f>подсобка!H12*$B$55/100</f>
        <v>0</v>
      </c>
      <c r="J55" s="26">
        <f>подсобка!I12*$B$55/100</f>
        <v>0</v>
      </c>
      <c r="K55" s="26">
        <f>подсобка!J12*$B$55/100</f>
        <v>3</v>
      </c>
      <c r="L55" s="26">
        <f>подсобка!K12*$B$55/100</f>
        <v>0.6</v>
      </c>
      <c r="M55" s="26">
        <f>подсобка!L12*$B$55/100</f>
        <v>9.9</v>
      </c>
      <c r="N55" s="26">
        <f>подсобка!M12*$B$55/100</f>
        <v>0.18</v>
      </c>
    </row>
    <row r="56" spans="1:14" s="45" customFormat="1" ht="15.75">
      <c r="A56" s="26" t="s">
        <v>150</v>
      </c>
      <c r="B56" s="26" t="s">
        <v>151</v>
      </c>
      <c r="C56" s="26">
        <f aca="true" t="shared" si="10" ref="C56:N56">SUM(C57:C58)</f>
        <v>3.8</v>
      </c>
      <c r="D56" s="26">
        <f t="shared" si="10"/>
        <v>0.1</v>
      </c>
      <c r="E56" s="26">
        <f t="shared" si="10"/>
        <v>11.11</v>
      </c>
      <c r="F56" s="26">
        <f t="shared" si="10"/>
        <v>55</v>
      </c>
      <c r="G56" s="26">
        <f t="shared" si="10"/>
        <v>0.08</v>
      </c>
      <c r="H56" s="26">
        <f t="shared" si="10"/>
        <v>1.4</v>
      </c>
      <c r="I56" s="26">
        <f t="shared" si="10"/>
        <v>0</v>
      </c>
      <c r="J56" s="26">
        <f t="shared" si="10"/>
        <v>0.6</v>
      </c>
      <c r="K56" s="26">
        <f t="shared" si="10"/>
        <v>252.1</v>
      </c>
      <c r="L56" s="26">
        <f t="shared" si="10"/>
        <v>30</v>
      </c>
      <c r="M56" s="26">
        <f t="shared" si="10"/>
        <v>190</v>
      </c>
      <c r="N56" s="26">
        <f t="shared" si="10"/>
        <v>0.21500000000000002</v>
      </c>
    </row>
    <row r="57" spans="1:14" s="46" customFormat="1" ht="18.75" hidden="1">
      <c r="A57" s="26" t="s">
        <v>242</v>
      </c>
      <c r="B57" s="26">
        <v>200</v>
      </c>
      <c r="C57" s="26">
        <f>подсобка!B34*$B$57/100</f>
        <v>3.8</v>
      </c>
      <c r="D57" s="26">
        <f>подсобка!C34*$B$57/100</f>
        <v>0.1</v>
      </c>
      <c r="E57" s="26">
        <f>подсобка!D34*$B$57/100</f>
        <v>7.6</v>
      </c>
      <c r="F57" s="26">
        <f>подсобка!E34*$B$57/100</f>
        <v>42</v>
      </c>
      <c r="G57" s="26">
        <f>подсобка!F34*$B$57/100</f>
        <v>0.08</v>
      </c>
      <c r="H57" s="26">
        <f>подсобка!G34*$B$57/100</f>
        <v>1.4</v>
      </c>
      <c r="I57" s="26">
        <f>подсобка!H34*$B$57/100</f>
        <v>0</v>
      </c>
      <c r="J57" s="26">
        <f>подсобка!I34*$B$57/100</f>
        <v>0.6</v>
      </c>
      <c r="K57" s="26">
        <f>подсобка!J34*$B$57/100</f>
        <v>252</v>
      </c>
      <c r="L57" s="26">
        <f>подсобка!K34*$B$57/100</f>
        <v>30</v>
      </c>
      <c r="M57" s="26">
        <f>подсобка!L34*$B$57/100</f>
        <v>190</v>
      </c>
      <c r="N57" s="26">
        <f>подсобка!M34*$B$57/100</f>
        <v>0.2</v>
      </c>
    </row>
    <row r="58" spans="1:14" s="46" customFormat="1" ht="18.75" hidden="1">
      <c r="A58" s="26" t="s">
        <v>204</v>
      </c>
      <c r="B58" s="26">
        <v>5</v>
      </c>
      <c r="C58" s="26">
        <f>подсобка!B73*$B$58/100</f>
        <v>0</v>
      </c>
      <c r="D58" s="26">
        <f>подсобка!C73*$B$58/100</f>
        <v>0</v>
      </c>
      <c r="E58" s="26">
        <f>подсобка!D73*$B$58/100</f>
        <v>3.51</v>
      </c>
      <c r="F58" s="26">
        <f>подсобка!E73*$B$58/100</f>
        <v>13</v>
      </c>
      <c r="G58" s="26">
        <f>подсобка!F73*$B$58/100</f>
        <v>0</v>
      </c>
      <c r="H58" s="26">
        <f>подсобка!G73*$B$58/100</f>
        <v>0</v>
      </c>
      <c r="I58" s="26">
        <f>подсобка!H73*$B$58/100</f>
        <v>0</v>
      </c>
      <c r="J58" s="26">
        <f>подсобка!I73*$B$58/100</f>
        <v>0</v>
      </c>
      <c r="K58" s="26">
        <f>подсобка!J73*$B$58/100</f>
        <v>0.1</v>
      </c>
      <c r="L58" s="26">
        <f>подсобка!K73*$B$58/100</f>
        <v>0</v>
      </c>
      <c r="M58" s="26">
        <f>подсобка!L73*$B$58/100</f>
        <v>0</v>
      </c>
      <c r="N58" s="26">
        <f>подсобка!M73*$B$58/100</f>
        <v>0.015</v>
      </c>
    </row>
    <row r="59" spans="1:14" s="45" customFormat="1" ht="15.75">
      <c r="A59" s="26" t="s">
        <v>132</v>
      </c>
      <c r="B59" s="26">
        <v>100</v>
      </c>
      <c r="C59" s="26">
        <f>подсобка!B6*$B$59/100</f>
        <v>0.9</v>
      </c>
      <c r="D59" s="26">
        <f>подсобка!C6*$B$59/100</f>
        <v>0</v>
      </c>
      <c r="E59" s="26">
        <f>подсобка!D6*$B$59/100</f>
        <v>5.2</v>
      </c>
      <c r="F59" s="26">
        <f>подсобка!E6*$B$59/100</f>
        <v>38</v>
      </c>
      <c r="G59" s="26">
        <f>подсобка!F6*$B$59/100</f>
        <v>0.04</v>
      </c>
      <c r="H59" s="26">
        <f>подсобка!G6*$B$59/100</f>
        <v>60</v>
      </c>
      <c r="I59" s="26">
        <f>подсобка!H6*$B$59/100</f>
        <v>0</v>
      </c>
      <c r="J59" s="26">
        <f>подсобка!I6*$B$59/100</f>
        <v>0.4</v>
      </c>
      <c r="K59" s="26">
        <f>подсобка!J6*$B$59/100</f>
        <v>34</v>
      </c>
      <c r="L59" s="26">
        <f>подсобка!K6*$B$59/100</f>
        <v>13</v>
      </c>
      <c r="M59" s="26">
        <f>подсобка!L6*$B$59/100</f>
        <v>23</v>
      </c>
      <c r="N59" s="26">
        <f>подсобка!M6*$B$59/100</f>
        <v>0.3</v>
      </c>
    </row>
    <row r="60" spans="1:14" s="45" customFormat="1" ht="15.75">
      <c r="A60" s="47" t="s">
        <v>10</v>
      </c>
      <c r="B60" s="47"/>
      <c r="C60" s="47">
        <f aca="true" t="shared" si="11" ref="C60:N60">SUM(C55:C56,C59)</f>
        <v>5.66</v>
      </c>
      <c r="D60" s="47">
        <f t="shared" si="11"/>
        <v>0.94</v>
      </c>
      <c r="E60" s="47">
        <f t="shared" si="11"/>
        <v>31.34</v>
      </c>
      <c r="F60" s="47">
        <f t="shared" si="11"/>
        <v>142.5</v>
      </c>
      <c r="G60" s="47">
        <f t="shared" si="11"/>
        <v>0.132</v>
      </c>
      <c r="H60" s="47">
        <f t="shared" si="11"/>
        <v>61.4</v>
      </c>
      <c r="I60" s="47">
        <f t="shared" si="11"/>
        <v>0</v>
      </c>
      <c r="J60" s="47">
        <f t="shared" si="11"/>
        <v>1</v>
      </c>
      <c r="K60" s="47">
        <f t="shared" si="11"/>
        <v>289.1</v>
      </c>
      <c r="L60" s="47">
        <f t="shared" si="11"/>
        <v>43.6</v>
      </c>
      <c r="M60" s="47">
        <f t="shared" si="11"/>
        <v>222.9</v>
      </c>
      <c r="N60" s="47">
        <f t="shared" si="11"/>
        <v>0.6950000000000001</v>
      </c>
    </row>
    <row r="61" spans="1:14" ht="18.75">
      <c r="A61" s="2" t="s">
        <v>22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45" customFormat="1" ht="31.5">
      <c r="A62" s="26" t="s">
        <v>312</v>
      </c>
      <c r="B62" s="26" t="s">
        <v>313</v>
      </c>
      <c r="C62" s="26">
        <f aca="true" t="shared" si="12" ref="C62:N62">SUM(C63:C67)</f>
        <v>9.845</v>
      </c>
      <c r="D62" s="26">
        <f t="shared" si="12"/>
        <v>7.9030000000000005</v>
      </c>
      <c r="E62" s="26">
        <f t="shared" si="12"/>
        <v>25.391</v>
      </c>
      <c r="F62" s="26">
        <f t="shared" si="12"/>
        <v>270.76</v>
      </c>
      <c r="G62" s="26">
        <f t="shared" si="12"/>
        <v>0.0961</v>
      </c>
      <c r="H62" s="26">
        <f t="shared" si="12"/>
        <v>0.6</v>
      </c>
      <c r="I62" s="26">
        <f t="shared" si="12"/>
        <v>0.078</v>
      </c>
      <c r="J62" s="26">
        <f t="shared" si="12"/>
        <v>1.49</v>
      </c>
      <c r="K62" s="26">
        <f t="shared" si="12"/>
        <v>222.49999999999997</v>
      </c>
      <c r="L62" s="26">
        <f t="shared" si="12"/>
        <v>37.42</v>
      </c>
      <c r="M62" s="26">
        <f t="shared" si="12"/>
        <v>307</v>
      </c>
      <c r="N62" s="26">
        <f t="shared" si="12"/>
        <v>0.9259999999999999</v>
      </c>
    </row>
    <row r="63" spans="1:14" s="45" customFormat="1" ht="15.75" hidden="1">
      <c r="A63" s="26" t="s">
        <v>193</v>
      </c>
      <c r="B63" s="26">
        <v>8</v>
      </c>
      <c r="C63" s="52">
        <f>подсобка!B107*$B$63/100</f>
        <v>0.56</v>
      </c>
      <c r="D63" s="52">
        <f>подсобка!C107*$B$63/100</f>
        <v>0.8079999999999999</v>
      </c>
      <c r="E63" s="52">
        <f>подсобка!D107*$B$63/100</f>
        <v>0.055999999999999994</v>
      </c>
      <c r="F63" s="52">
        <f>подсобка!E107*$B$63/100</f>
        <v>12.56</v>
      </c>
      <c r="G63" s="52">
        <f>подсобка!F107*$B$63/100</f>
        <v>0.005600000000000001</v>
      </c>
      <c r="H63" s="52">
        <f>подсобка!G107*$B$63/100</f>
        <v>0</v>
      </c>
      <c r="I63" s="52">
        <f>подсобка!H107*$B$63/100</f>
        <v>0.027999999999999997</v>
      </c>
      <c r="J63" s="52">
        <f>подсобка!I107*$B$63/100</f>
        <v>0.16</v>
      </c>
      <c r="K63" s="52">
        <f>подсобка!J107*$B$63/100</f>
        <v>4.4</v>
      </c>
      <c r="L63" s="52">
        <f>подсобка!K107*$B$63/100</f>
        <v>4.32</v>
      </c>
      <c r="M63" s="52">
        <f>подсобка!L107*$B$63/100</f>
        <v>14.8</v>
      </c>
      <c r="N63" s="52">
        <f>подсобка!M107*$B$63/100</f>
        <v>0.21600000000000003</v>
      </c>
    </row>
    <row r="64" spans="1:14" s="45" customFormat="1" ht="15.75" hidden="1">
      <c r="A64" s="26" t="s">
        <v>204</v>
      </c>
      <c r="B64" s="26">
        <v>10</v>
      </c>
      <c r="C64" s="52">
        <f>подсобка!B73*$B$64/100</f>
        <v>0</v>
      </c>
      <c r="D64" s="52">
        <f>подсобка!C73*$B$64/100</f>
        <v>0</v>
      </c>
      <c r="E64" s="52">
        <f>подсобка!D73*$B$64/100</f>
        <v>7.02</v>
      </c>
      <c r="F64" s="52">
        <f>подсобка!E73*$B$64/100</f>
        <v>26</v>
      </c>
      <c r="G64" s="52">
        <f>подсобка!F73*$B$64/100</f>
        <v>0</v>
      </c>
      <c r="H64" s="52">
        <f>подсобка!G73*$B$64/100</f>
        <v>0</v>
      </c>
      <c r="I64" s="52">
        <f>подсобка!H73*$B$64/100</f>
        <v>0</v>
      </c>
      <c r="J64" s="52">
        <f>подсобка!I73*$B$64/100</f>
        <v>0</v>
      </c>
      <c r="K64" s="52">
        <f>подсобка!J73*$B$64/100</f>
        <v>0.2</v>
      </c>
      <c r="L64" s="52">
        <f>подсобка!K73*$B$64/100</f>
        <v>0</v>
      </c>
      <c r="M64" s="52">
        <f>подсобка!L73*$B$64/100</f>
        <v>0</v>
      </c>
      <c r="N64" s="52">
        <f>подсобка!M73*$B$64/100</f>
        <v>0.03</v>
      </c>
    </row>
    <row r="65" spans="1:14" s="45" customFormat="1" ht="15.75" hidden="1">
      <c r="A65" s="26" t="s">
        <v>243</v>
      </c>
      <c r="B65" s="26">
        <v>120</v>
      </c>
      <c r="C65" s="52">
        <f>подсобка!B88*$B$65/100</f>
        <v>7.8</v>
      </c>
      <c r="D65" s="52">
        <f>подсобка!C88*$B$65/100</f>
        <v>0.72</v>
      </c>
      <c r="E65" s="52">
        <f>подсобка!D88*$B$65/100</f>
        <v>5.4</v>
      </c>
      <c r="F65" s="52">
        <f>подсобка!E88*$B$65/100</f>
        <v>103.2</v>
      </c>
      <c r="G65" s="52">
        <f>подсобка!F88*$B$65/100</f>
        <v>0.048</v>
      </c>
      <c r="H65" s="52">
        <f>подсобка!G88*$B$65/100</f>
        <v>0.6</v>
      </c>
      <c r="I65" s="52">
        <f>подсобка!H88*$B$65/100</f>
        <v>0</v>
      </c>
      <c r="J65" s="52">
        <f>подсобка!I88*$B$65/100</f>
        <v>0.36</v>
      </c>
      <c r="K65" s="52">
        <f>подсобка!J88*$B$65/100</f>
        <v>211.2</v>
      </c>
      <c r="L65" s="52">
        <f>подсобка!K88*$B$65/100</f>
        <v>28.8</v>
      </c>
      <c r="M65" s="52">
        <f>подсобка!L88*$B$65/100</f>
        <v>268.8</v>
      </c>
      <c r="N65" s="52">
        <f>подсобка!M88*$B$65/100</f>
        <v>0.36</v>
      </c>
    </row>
    <row r="66" spans="1:14" s="45" customFormat="1" ht="15.75" hidden="1">
      <c r="A66" s="26" t="s">
        <v>200</v>
      </c>
      <c r="B66" s="26">
        <v>10</v>
      </c>
      <c r="C66" s="52">
        <f>подсобка!B45*$B$66/100</f>
        <v>0.06</v>
      </c>
      <c r="D66" s="52">
        <f>подсобка!C45*$B$66/100</f>
        <v>6.15</v>
      </c>
      <c r="E66" s="52">
        <f>подсобка!D45*$B$66/100</f>
        <v>0.09</v>
      </c>
      <c r="F66" s="52">
        <f>подсобка!E45*$B$66/100</f>
        <v>65</v>
      </c>
      <c r="G66" s="52">
        <f>подсобка!F45*$B$66/100</f>
        <v>0</v>
      </c>
      <c r="H66" s="52">
        <f>подсобка!G45*$B$66/100</f>
        <v>0</v>
      </c>
      <c r="I66" s="52">
        <f>подсобка!H45*$B$66/100</f>
        <v>0.05</v>
      </c>
      <c r="J66" s="52">
        <f>подсобка!I45*$B$66/100</f>
        <v>0.22</v>
      </c>
      <c r="K66" s="52">
        <f>подсобка!J45*$B$66/100</f>
        <v>2.2</v>
      </c>
      <c r="L66" s="52">
        <f>подсобка!K45*$B$66/100</f>
        <v>0.3</v>
      </c>
      <c r="M66" s="52">
        <f>подсобка!L45*$B$66/100</f>
        <v>1.9</v>
      </c>
      <c r="N66" s="52">
        <f>подсобка!M45*$B$66/100</f>
        <v>0.02</v>
      </c>
    </row>
    <row r="67" spans="1:14" s="45" customFormat="1" ht="15.75" hidden="1">
      <c r="A67" s="26" t="s">
        <v>314</v>
      </c>
      <c r="B67" s="26">
        <v>25</v>
      </c>
      <c r="C67" s="52">
        <f>подсобка!B54*$B$67/100</f>
        <v>1.425</v>
      </c>
      <c r="D67" s="52">
        <f>подсобка!C54*$B$67/100</f>
        <v>0.225</v>
      </c>
      <c r="E67" s="52">
        <f>подсобка!D54*$B$67/100</f>
        <v>12.825</v>
      </c>
      <c r="F67" s="52">
        <f>подсобка!E54*$B$67/100</f>
        <v>64</v>
      </c>
      <c r="G67" s="52">
        <f>подсобка!F54*$B$67/100</f>
        <v>0.0425</v>
      </c>
      <c r="H67" s="52">
        <f>подсобка!G54*$B$67/100</f>
        <v>0</v>
      </c>
      <c r="I67" s="52">
        <f>подсобка!H54*$B$67/100</f>
        <v>0</v>
      </c>
      <c r="J67" s="52">
        <f>подсобка!I54*$B$67/100</f>
        <v>0.75</v>
      </c>
      <c r="K67" s="52">
        <f>подсобка!J54*$B$67/100</f>
        <v>4.5</v>
      </c>
      <c r="L67" s="52">
        <f>подсобка!K54*$B$67/100</f>
        <v>4</v>
      </c>
      <c r="M67" s="52">
        <f>подсобка!L54*$B$67/100</f>
        <v>21.5</v>
      </c>
      <c r="N67" s="52">
        <f>подсобка!M54*$B$67/100</f>
        <v>0.3</v>
      </c>
    </row>
    <row r="68" spans="1:14" s="45" customFormat="1" ht="15.75">
      <c r="A68" s="26" t="s">
        <v>152</v>
      </c>
      <c r="B68" s="26" t="s">
        <v>143</v>
      </c>
      <c r="C68" s="26">
        <f aca="true" t="shared" si="13" ref="C68:N68">SUM(C69:C71)</f>
        <v>0.105</v>
      </c>
      <c r="D68" s="26">
        <f t="shared" si="13"/>
        <v>0.015299999999999998</v>
      </c>
      <c r="E68" s="26">
        <f t="shared" si="13"/>
        <v>7.220699999999999</v>
      </c>
      <c r="F68" s="26">
        <f t="shared" si="13"/>
        <v>28.0054</v>
      </c>
      <c r="G68" s="26">
        <f t="shared" si="13"/>
        <v>0.00221</v>
      </c>
      <c r="H68" s="26">
        <f t="shared" si="13"/>
        <v>2.03</v>
      </c>
      <c r="I68" s="26">
        <f t="shared" si="13"/>
        <v>0.00015</v>
      </c>
      <c r="J68" s="26">
        <f t="shared" si="13"/>
        <v>0.02</v>
      </c>
      <c r="K68" s="26">
        <f t="shared" si="13"/>
        <v>3.685</v>
      </c>
      <c r="L68" s="26">
        <f t="shared" si="13"/>
        <v>1.92</v>
      </c>
      <c r="M68" s="26">
        <f t="shared" si="13"/>
        <v>3.572</v>
      </c>
      <c r="N68" s="26">
        <f t="shared" si="13"/>
        <v>0.30599999999999994</v>
      </c>
    </row>
    <row r="69" spans="1:14" s="46" customFormat="1" ht="18.75" hidden="1">
      <c r="A69" s="26" t="s">
        <v>204</v>
      </c>
      <c r="B69" s="26">
        <v>10</v>
      </c>
      <c r="C69" s="26">
        <f>подсобка!B73*$B$69/100</f>
        <v>0</v>
      </c>
      <c r="D69" s="26">
        <f>подсобка!C73*$B$69/100</f>
        <v>0</v>
      </c>
      <c r="E69" s="26">
        <f>подсобка!D73*$B$69/100</f>
        <v>7.02</v>
      </c>
      <c r="F69" s="26">
        <f>подсобка!E73*$B$69/100</f>
        <v>26</v>
      </c>
      <c r="G69" s="26">
        <f>подсобка!F73*$B$69/100</f>
        <v>0</v>
      </c>
      <c r="H69" s="26">
        <f>подсобка!G73*$B$69/100</f>
        <v>0</v>
      </c>
      <c r="I69" s="26">
        <f>подсобка!H73*$B$69/100</f>
        <v>0</v>
      </c>
      <c r="J69" s="26">
        <f>подсобка!I73*$B$69/100</f>
        <v>0</v>
      </c>
      <c r="K69" s="26">
        <f>подсобка!J73*$B$69/100</f>
        <v>0.2</v>
      </c>
      <c r="L69" s="26">
        <f>подсобка!K73*$B$69/100</f>
        <v>0</v>
      </c>
      <c r="M69" s="26">
        <f>подсобка!L73*$B$69/100</f>
        <v>0</v>
      </c>
      <c r="N69" s="26">
        <f>подсобка!M73*$B$69/100</f>
        <v>0.03</v>
      </c>
    </row>
    <row r="70" spans="1:14" s="46" customFormat="1" ht="18.75" hidden="1">
      <c r="A70" s="26" t="s">
        <v>216</v>
      </c>
      <c r="B70" s="26">
        <v>0.3</v>
      </c>
      <c r="C70" s="26">
        <f>подсобка!B101*$B$70/100</f>
        <v>0.06</v>
      </c>
      <c r="D70" s="26">
        <f>подсобка!C101*$B$70/100</f>
        <v>0.015299999999999998</v>
      </c>
      <c r="E70" s="26">
        <f>подсобка!D101*$B$70/100</f>
        <v>0.0207</v>
      </c>
      <c r="F70" s="26">
        <f>подсобка!E101*$B$70/100</f>
        <v>0.45539999999999997</v>
      </c>
      <c r="G70" s="26">
        <f>подсобка!F101*$B$70/100</f>
        <v>0.00021</v>
      </c>
      <c r="H70" s="26">
        <f>подсобка!G101*$B$70/100</f>
        <v>0.03</v>
      </c>
      <c r="I70" s="26">
        <f>подсобка!H101*$B$70/100</f>
        <v>0.00015</v>
      </c>
      <c r="J70" s="26">
        <f>подсобка!I101*$B$70/100</f>
        <v>0</v>
      </c>
      <c r="K70" s="26">
        <f>подсобка!J101*$B$70/100</f>
        <v>1.485</v>
      </c>
      <c r="L70" s="26">
        <f>подсобка!K101*$B$70/100</f>
        <v>1.32</v>
      </c>
      <c r="M70" s="26">
        <f>подсобка!L101*$B$70/100</f>
        <v>2.472</v>
      </c>
      <c r="N70" s="26">
        <f>подсобка!M101*$B$70/100</f>
        <v>0.24599999999999997</v>
      </c>
    </row>
    <row r="71" spans="1:14" s="46" customFormat="1" ht="18.75" hidden="1">
      <c r="A71" s="26" t="s">
        <v>217</v>
      </c>
      <c r="B71" s="26">
        <v>5</v>
      </c>
      <c r="C71" s="26">
        <f>подсобка!B39*$B$71/100</f>
        <v>0.045</v>
      </c>
      <c r="D71" s="26">
        <f>подсобка!C39*$B$71/100</f>
        <v>0</v>
      </c>
      <c r="E71" s="26">
        <f>подсобка!D39*$B$71/100</f>
        <v>0.18</v>
      </c>
      <c r="F71" s="26">
        <f>подсобка!E39*$B$71/100</f>
        <v>1.55</v>
      </c>
      <c r="G71" s="26">
        <f>подсобка!F39*$B$71/100</f>
        <v>0.002</v>
      </c>
      <c r="H71" s="26">
        <f>подсобка!G39*$B$71/100</f>
        <v>2</v>
      </c>
      <c r="I71" s="26">
        <f>подсобка!H39*$B$71/100</f>
        <v>0</v>
      </c>
      <c r="J71" s="26">
        <f>подсобка!I39*$B$71/100</f>
        <v>0.02</v>
      </c>
      <c r="K71" s="26">
        <f>подсобка!J39*$B$71/100</f>
        <v>2</v>
      </c>
      <c r="L71" s="26">
        <f>подсобка!K39*$B$71/100</f>
        <v>0.6</v>
      </c>
      <c r="M71" s="26">
        <f>подсобка!L39*$B$71/100</f>
        <v>1.1</v>
      </c>
      <c r="N71" s="26">
        <f>подсобка!M39*$B$71/100</f>
        <v>0.03</v>
      </c>
    </row>
    <row r="72" spans="1:14" s="45" customFormat="1" ht="15.75">
      <c r="A72" s="47" t="s">
        <v>10</v>
      </c>
      <c r="B72" s="47"/>
      <c r="C72" s="47">
        <f aca="true" t="shared" si="14" ref="C72:N72">SUM(C62,C68)</f>
        <v>9.950000000000001</v>
      </c>
      <c r="D72" s="47">
        <f t="shared" si="14"/>
        <v>7.9183</v>
      </c>
      <c r="E72" s="47">
        <f t="shared" si="14"/>
        <v>32.6117</v>
      </c>
      <c r="F72" s="47">
        <f t="shared" si="14"/>
        <v>298.7654</v>
      </c>
      <c r="G72" s="47">
        <f t="shared" si="14"/>
        <v>0.09831000000000001</v>
      </c>
      <c r="H72" s="47">
        <f t="shared" si="14"/>
        <v>2.63</v>
      </c>
      <c r="I72" s="47">
        <f t="shared" si="14"/>
        <v>0.07815</v>
      </c>
      <c r="J72" s="47">
        <f t="shared" si="14"/>
        <v>1.51</v>
      </c>
      <c r="K72" s="47">
        <f t="shared" si="14"/>
        <v>226.18499999999997</v>
      </c>
      <c r="L72" s="47">
        <f t="shared" si="14"/>
        <v>39.34</v>
      </c>
      <c r="M72" s="47">
        <f t="shared" si="14"/>
        <v>310.572</v>
      </c>
      <c r="N72" s="47">
        <f t="shared" si="14"/>
        <v>1.2319999999999998</v>
      </c>
    </row>
    <row r="73" spans="1:14" s="45" customFormat="1" ht="18.75">
      <c r="A73" s="50" t="s">
        <v>25</v>
      </c>
      <c r="B73" s="50"/>
      <c r="C73" s="51">
        <f aca="true" t="shared" si="15" ref="C73:N73">SUM(C19:C20,C53,C60,C72)</f>
        <v>57.283</v>
      </c>
      <c r="D73" s="51">
        <f t="shared" si="15"/>
        <v>59.7563</v>
      </c>
      <c r="E73" s="51">
        <f t="shared" si="15"/>
        <v>223.7797</v>
      </c>
      <c r="F73" s="51">
        <f t="shared" si="15"/>
        <v>1808.4294000000002</v>
      </c>
      <c r="G73" s="51">
        <f t="shared" si="15"/>
        <v>1.04631</v>
      </c>
      <c r="H73" s="51">
        <f t="shared" si="15"/>
        <v>105.05</v>
      </c>
      <c r="I73" s="51">
        <f t="shared" si="15"/>
        <v>0.38365</v>
      </c>
      <c r="J73" s="51">
        <f t="shared" si="15"/>
        <v>17.966</v>
      </c>
      <c r="K73" s="51">
        <f t="shared" si="15"/>
        <v>1205.895</v>
      </c>
      <c r="L73" s="51">
        <f t="shared" si="15"/>
        <v>314.20000000000005</v>
      </c>
      <c r="M73" s="51">
        <f t="shared" si="15"/>
        <v>1602.522</v>
      </c>
      <c r="N73" s="51">
        <f t="shared" si="15"/>
        <v>13.690000000000003</v>
      </c>
    </row>
    <row r="74" spans="2:14" ht="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15">
      <c r="B75" s="21"/>
      <c r="C75" s="43">
        <v>48.6</v>
      </c>
      <c r="D75" s="43">
        <v>54</v>
      </c>
      <c r="E75" s="43">
        <v>234.9</v>
      </c>
      <c r="F75" s="43">
        <v>1620</v>
      </c>
      <c r="G75" s="43">
        <v>0.9</v>
      </c>
      <c r="H75" s="43">
        <v>45</v>
      </c>
      <c r="I75" s="43">
        <v>0.45</v>
      </c>
      <c r="J75" s="43">
        <v>7</v>
      </c>
      <c r="K75" s="43">
        <v>900</v>
      </c>
      <c r="L75" s="43">
        <v>200</v>
      </c>
      <c r="M75" s="43">
        <v>800</v>
      </c>
      <c r="N75" s="43">
        <v>10</v>
      </c>
    </row>
    <row r="76" spans="2:14" ht="15">
      <c r="B76" s="21"/>
      <c r="C76" s="43">
        <v>59.4</v>
      </c>
      <c r="D76" s="43">
        <v>66</v>
      </c>
      <c r="E76" s="43">
        <v>287.1</v>
      </c>
      <c r="F76" s="43">
        <v>1980</v>
      </c>
      <c r="G76" s="43">
        <v>1</v>
      </c>
      <c r="H76" s="43">
        <v>55</v>
      </c>
      <c r="I76" s="43">
        <v>0.55</v>
      </c>
      <c r="J76" s="43">
        <v>10</v>
      </c>
      <c r="K76" s="43">
        <v>1200</v>
      </c>
      <c r="L76" s="43">
        <v>300</v>
      </c>
      <c r="M76" s="43">
        <v>1450</v>
      </c>
      <c r="N76" s="43">
        <v>15</v>
      </c>
    </row>
    <row r="77" spans="2:14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ht="1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ht="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ht="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ht="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ht="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ht="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ht="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ht="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ht="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ht="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ht="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</sheetData>
  <mergeCells count="9">
    <mergeCell ref="A1:N1"/>
    <mergeCell ref="A2:N2"/>
    <mergeCell ref="A3:N3"/>
    <mergeCell ref="G4:J4"/>
    <mergeCell ref="K4:N4"/>
    <mergeCell ref="C4:E4"/>
    <mergeCell ref="F4:F5"/>
    <mergeCell ref="A4:A5"/>
    <mergeCell ref="B4:B5"/>
  </mergeCells>
  <conditionalFormatting sqref="C75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2"/>
  <sheetViews>
    <sheetView view="pageBreakPreview" zoomScale="85" zoomScaleNormal="79" zoomScaleSheetLayoutView="85" workbookViewId="0" topLeftCell="A1">
      <selection activeCell="D85" sqref="D85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315</v>
      </c>
      <c r="B6" s="26" t="s">
        <v>300</v>
      </c>
      <c r="C6" s="26">
        <f aca="true" t="shared" si="0" ref="C6:N6">SUM(C7:C10)</f>
        <v>8.636000000000001</v>
      </c>
      <c r="D6" s="26">
        <f t="shared" si="0"/>
        <v>9.504999999999999</v>
      </c>
      <c r="E6" s="26">
        <f t="shared" si="0"/>
        <v>34.421</v>
      </c>
      <c r="F6" s="26">
        <f t="shared" si="0"/>
        <v>233.95</v>
      </c>
      <c r="G6" s="26">
        <f t="shared" si="0"/>
        <v>0.257</v>
      </c>
      <c r="H6" s="26">
        <f t="shared" si="0"/>
        <v>2</v>
      </c>
      <c r="I6" s="26">
        <f t="shared" si="0"/>
        <v>0.07</v>
      </c>
      <c r="J6" s="26">
        <f t="shared" si="0"/>
        <v>1.782</v>
      </c>
      <c r="K6" s="26">
        <f t="shared" si="0"/>
        <v>252.89</v>
      </c>
      <c r="L6" s="26">
        <f t="shared" si="0"/>
        <v>63.53</v>
      </c>
      <c r="M6" s="26">
        <f t="shared" si="0"/>
        <v>264.69</v>
      </c>
      <c r="N6" s="26">
        <f t="shared" si="0"/>
        <v>2.68</v>
      </c>
    </row>
    <row r="7" spans="1:14" s="45" customFormat="1" ht="15.75" hidden="1">
      <c r="A7" s="26" t="s">
        <v>311</v>
      </c>
      <c r="B7" s="26">
        <v>35</v>
      </c>
      <c r="C7" s="26">
        <f>подсобка!B68*$B$7/100</f>
        <v>4.2</v>
      </c>
      <c r="D7" s="26">
        <f>подсобка!C68*$B$7/100</f>
        <v>1.015</v>
      </c>
      <c r="E7" s="26">
        <f>подсобка!D68*$B$7/100</f>
        <v>20.755</v>
      </c>
      <c r="F7" s="26">
        <f>подсобка!E68*$B$7/100</f>
        <v>63.35</v>
      </c>
      <c r="G7" s="26">
        <f>подсобка!F68*$B$7/100</f>
        <v>0.217</v>
      </c>
      <c r="H7" s="26">
        <f>подсобка!G68*$B$7/100</f>
        <v>0</v>
      </c>
      <c r="I7" s="26">
        <f>подсобка!H68*$B$7/100</f>
        <v>0</v>
      </c>
      <c r="J7" s="26">
        <f>подсобка!I68*$B$7/100</f>
        <v>1.05</v>
      </c>
      <c r="K7" s="26">
        <f>подсобка!J68*$B$7/100</f>
        <v>9.45</v>
      </c>
      <c r="L7" s="26">
        <f>подсобка!K68*$B$7/100</f>
        <v>35.35</v>
      </c>
      <c r="M7" s="26">
        <f>подсобка!L68*$B$7/100</f>
        <v>81.55</v>
      </c>
      <c r="N7" s="26">
        <f>подсобка!M68*$B$7/100</f>
        <v>2.45</v>
      </c>
    </row>
    <row r="8" spans="1:14" s="46" customFormat="1" ht="18.75" hidden="1">
      <c r="A8" s="26" t="s">
        <v>21</v>
      </c>
      <c r="B8" s="26">
        <v>200</v>
      </c>
      <c r="C8" s="26">
        <f>подсобка!B48*$B$8/100</f>
        <v>4.4</v>
      </c>
      <c r="D8" s="26">
        <f>подсобка!C48*$B$8/100</f>
        <v>4.8</v>
      </c>
      <c r="E8" s="26">
        <f>подсобка!D48*$B$8/100</f>
        <v>9.4</v>
      </c>
      <c r="F8" s="26">
        <f>подсобка!E48*$B$8/100</f>
        <v>116</v>
      </c>
      <c r="G8" s="26">
        <f>подсобка!F48*$B$8/100</f>
        <v>0.04</v>
      </c>
      <c r="H8" s="26">
        <f>подсобка!G48*$B$8/100</f>
        <v>2</v>
      </c>
      <c r="I8" s="26">
        <f>подсобка!H48*$B$8/100</f>
        <v>0.04</v>
      </c>
      <c r="J8" s="26">
        <f>подсобка!I48*$B$8/100</f>
        <v>0.6</v>
      </c>
      <c r="K8" s="26">
        <f>подсобка!J48*$B$8/100</f>
        <v>242</v>
      </c>
      <c r="L8" s="26">
        <f>подсобка!K48*$B$8/100</f>
        <v>28</v>
      </c>
      <c r="M8" s="26">
        <f>подсобка!L48*$B$8/100</f>
        <v>182</v>
      </c>
      <c r="N8" s="26">
        <f>подсобка!M48*$B$8/100</f>
        <v>0.2</v>
      </c>
    </row>
    <row r="9" spans="1:14" s="46" customFormat="1" ht="18.75" hidden="1">
      <c r="A9" s="26" t="s">
        <v>200</v>
      </c>
      <c r="B9" s="26">
        <v>6</v>
      </c>
      <c r="C9" s="26">
        <f>подсобка!B45*$B$9/100</f>
        <v>0.036</v>
      </c>
      <c r="D9" s="26">
        <f>подсобка!C45*$B$9/100</f>
        <v>3.69</v>
      </c>
      <c r="E9" s="26">
        <f>подсобка!D45*$B$9/100</f>
        <v>0.054000000000000006</v>
      </c>
      <c r="F9" s="26">
        <f>подсобка!E45*$B$9/100</f>
        <v>39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0.03</v>
      </c>
      <c r="J9" s="26">
        <f>подсобка!I45*$B$9/100</f>
        <v>0.132</v>
      </c>
      <c r="K9" s="26">
        <f>подсобка!J45*$B$9/100</f>
        <v>1.32</v>
      </c>
      <c r="L9" s="26">
        <f>подсобка!K45*$B$9/100</f>
        <v>0.18</v>
      </c>
      <c r="M9" s="26">
        <f>подсобка!L45*$B$9/100</f>
        <v>1.14</v>
      </c>
      <c r="N9" s="26">
        <f>подсобка!M45*$B$9/100</f>
        <v>0.012000000000000002</v>
      </c>
    </row>
    <row r="10" spans="1:14" s="46" customFormat="1" ht="18.75" hidden="1">
      <c r="A10" s="26" t="s">
        <v>204</v>
      </c>
      <c r="B10" s="26">
        <v>6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4.212000000000001</v>
      </c>
      <c r="F10" s="26">
        <f>подсобка!E73*$B$10/100</f>
        <v>15.6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0.12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0.018</v>
      </c>
    </row>
    <row r="11" spans="1:14" s="46" customFormat="1" ht="18.75">
      <c r="A11" s="26" t="s">
        <v>137</v>
      </c>
      <c r="B11" s="26" t="s">
        <v>302</v>
      </c>
      <c r="C11" s="26">
        <f aca="true" t="shared" si="1" ref="C11:N11">SUM(C12:C14)</f>
        <v>5.962999999999999</v>
      </c>
      <c r="D11" s="26">
        <f t="shared" si="1"/>
        <v>6.6625000000000005</v>
      </c>
      <c r="E11" s="26">
        <f t="shared" si="1"/>
        <v>16.8385</v>
      </c>
      <c r="F11" s="26">
        <f t="shared" si="1"/>
        <v>147.595</v>
      </c>
      <c r="G11" s="26">
        <f t="shared" si="1"/>
        <v>0.0615</v>
      </c>
      <c r="H11" s="26">
        <f t="shared" si="1"/>
        <v>2</v>
      </c>
      <c r="I11" s="26">
        <f t="shared" si="1"/>
        <v>0.04</v>
      </c>
      <c r="J11" s="26">
        <f t="shared" si="1"/>
        <v>0.6</v>
      </c>
      <c r="K11" s="26">
        <f t="shared" si="1"/>
        <v>242.47</v>
      </c>
      <c r="L11" s="26">
        <f t="shared" si="1"/>
        <v>29.35</v>
      </c>
      <c r="M11" s="26">
        <f t="shared" si="1"/>
        <v>193.565</v>
      </c>
      <c r="N11" s="26">
        <f t="shared" si="1"/>
        <v>0.40549999999999997</v>
      </c>
    </row>
    <row r="12" spans="1:14" s="46" customFormat="1" ht="18.75" hidden="1">
      <c r="A12" s="48" t="s">
        <v>248</v>
      </c>
      <c r="B12" s="26">
        <v>1.5</v>
      </c>
      <c r="C12" s="26">
        <f>подсобка!B30*$B$12/100</f>
        <v>0.363</v>
      </c>
      <c r="D12" s="26">
        <f>подсобка!C30*$B$12/100</f>
        <v>0.2625</v>
      </c>
      <c r="E12" s="26">
        <f>подсобка!D30*$B$12/100</f>
        <v>0.4184999999999999</v>
      </c>
      <c r="F12" s="26">
        <f>подсобка!E30*$B$12/100</f>
        <v>5.595</v>
      </c>
      <c r="G12" s="26">
        <f>подсобка!F30*$B$12/100</f>
        <v>0.0015000000000000002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0.27</v>
      </c>
      <c r="L12" s="26">
        <f>подсобка!K30*$B$12/100</f>
        <v>1.35</v>
      </c>
      <c r="M12" s="26">
        <f>подсобка!L30*$B$12/100</f>
        <v>11.565</v>
      </c>
      <c r="N12" s="26">
        <f>подсобка!M30*$B$12/100</f>
        <v>0.17549999999999996</v>
      </c>
    </row>
    <row r="13" spans="1:14" s="46" customFormat="1" ht="18.75" hidden="1">
      <c r="A13" s="26" t="s">
        <v>21</v>
      </c>
      <c r="B13" s="26">
        <v>200</v>
      </c>
      <c r="C13" s="26">
        <f>'[2]подсобка'!B47*$B$13/100</f>
        <v>5.6</v>
      </c>
      <c r="D13" s="26">
        <f>'[2]подсобка'!C47*$B$13/100</f>
        <v>6.4</v>
      </c>
      <c r="E13" s="26">
        <f>'[2]подсобка'!D47*$B$13/100</f>
        <v>9.4</v>
      </c>
      <c r="F13" s="26">
        <f>'[2]подсобка'!E47*$B$13/100</f>
        <v>116</v>
      </c>
      <c r="G13" s="26">
        <f>'[2]подсобка'!F47*$B$13/100</f>
        <v>0.06</v>
      </c>
      <c r="H13" s="26">
        <f>'[2]подсобка'!G47*$B$13/100</f>
        <v>2</v>
      </c>
      <c r="I13" s="26">
        <f>'[2]подсобка'!H47*$B$13/100</f>
        <v>0.04</v>
      </c>
      <c r="J13" s="26">
        <f>'[2]подсобка'!I47*$B$13/100</f>
        <v>0.6</v>
      </c>
      <c r="K13" s="26">
        <f>'[2]подсобка'!J47*$B$13/100</f>
        <v>242</v>
      </c>
      <c r="L13" s="26">
        <f>'[2]подсобка'!K47*$B$13/100</f>
        <v>28</v>
      </c>
      <c r="M13" s="26">
        <f>'[2]подсобка'!L47*$B$13/100</f>
        <v>182</v>
      </c>
      <c r="N13" s="26">
        <f>'[2]подсобка'!M47*$B$13/100</f>
        <v>0.2</v>
      </c>
    </row>
    <row r="14" spans="1:14" s="46" customFormat="1" ht="18.75" hidden="1">
      <c r="A14" s="26" t="s">
        <v>204</v>
      </c>
      <c r="B14" s="26">
        <v>10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7.02</v>
      </c>
      <c r="F14" s="26">
        <f>подсобка!E73*$B$14/100</f>
        <v>26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0.2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0.03</v>
      </c>
    </row>
    <row r="15" spans="1:14" s="46" customFormat="1" ht="31.5">
      <c r="A15" s="26" t="s">
        <v>138</v>
      </c>
      <c r="B15" s="26" t="s">
        <v>139</v>
      </c>
      <c r="C15" s="26">
        <f aca="true" t="shared" si="2" ref="C15:N15">SUM(C16:C18)</f>
        <v>4.26</v>
      </c>
      <c r="D15" s="26">
        <f t="shared" si="2"/>
        <v>5.505</v>
      </c>
      <c r="E15" s="26">
        <f t="shared" si="2"/>
        <v>13.045</v>
      </c>
      <c r="F15" s="26">
        <f t="shared" si="2"/>
        <v>146.5</v>
      </c>
      <c r="G15" s="26">
        <f t="shared" si="2"/>
        <v>0.04700000000000001</v>
      </c>
      <c r="H15" s="26">
        <f t="shared" si="2"/>
        <v>0.24</v>
      </c>
      <c r="I15" s="26">
        <f t="shared" si="2"/>
        <v>0.046</v>
      </c>
      <c r="J15" s="26">
        <f t="shared" si="2"/>
        <v>0.14</v>
      </c>
      <c r="K15" s="26">
        <f t="shared" si="2"/>
        <v>87.1</v>
      </c>
      <c r="L15" s="26">
        <f t="shared" si="2"/>
        <v>14.15</v>
      </c>
      <c r="M15" s="26">
        <f t="shared" si="2"/>
        <v>77.75</v>
      </c>
      <c r="N15" s="26">
        <f t="shared" si="2"/>
        <v>0.65</v>
      </c>
    </row>
    <row r="16" spans="1:14" s="45" customFormat="1" ht="15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5" customFormat="1" ht="15.75" hidden="1">
      <c r="A17" s="26" t="s">
        <v>200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5" customFormat="1" ht="15.75" hidden="1">
      <c r="A18" s="26" t="s">
        <v>220</v>
      </c>
      <c r="B18" s="26">
        <v>10</v>
      </c>
      <c r="C18" s="26">
        <f>подсобка!B82*$B$18/100</f>
        <v>2.35</v>
      </c>
      <c r="D18" s="26">
        <f>подсобка!C82*$B$18/100</f>
        <v>2.03</v>
      </c>
      <c r="E18" s="26">
        <f>подсобка!D82*$B$18/100</f>
        <v>0</v>
      </c>
      <c r="F18" s="26">
        <f>подсобка!E82*$B$18/100</f>
        <v>38</v>
      </c>
      <c r="G18" s="26">
        <f>подсобка!F82*$B$18/100</f>
        <v>0.003</v>
      </c>
      <c r="H18" s="26">
        <f>подсобка!G82*$B$18/100</f>
        <v>0.24</v>
      </c>
      <c r="I18" s="26">
        <f>подсобка!H82*$B$18/100</f>
        <v>0.021</v>
      </c>
      <c r="J18" s="26">
        <f>подсобка!I82*$B$18/100</f>
        <v>0.03</v>
      </c>
      <c r="K18" s="26">
        <f>подсобка!J82*$B$18/100</f>
        <v>76</v>
      </c>
      <c r="L18" s="26">
        <f>подсобка!K82*$B$18/100</f>
        <v>0</v>
      </c>
      <c r="M18" s="26">
        <f>подсобка!L82*$B$18/100</f>
        <v>42.4</v>
      </c>
      <c r="N18" s="26">
        <f>подсобка!M82*$B$18/100</f>
        <v>0</v>
      </c>
    </row>
    <row r="19" spans="1:14" s="46" customFormat="1" ht="18.75">
      <c r="A19" s="47" t="s">
        <v>10</v>
      </c>
      <c r="B19" s="47"/>
      <c r="C19" s="47">
        <f aca="true" t="shared" si="3" ref="C19:N19">SUM(C6,C11,C15)</f>
        <v>18.859</v>
      </c>
      <c r="D19" s="47">
        <f t="shared" si="3"/>
        <v>21.6725</v>
      </c>
      <c r="E19" s="47">
        <f t="shared" si="3"/>
        <v>64.3045</v>
      </c>
      <c r="F19" s="47">
        <f t="shared" si="3"/>
        <v>528.045</v>
      </c>
      <c r="G19" s="47">
        <f t="shared" si="3"/>
        <v>0.3655</v>
      </c>
      <c r="H19" s="47">
        <f t="shared" si="3"/>
        <v>4.24</v>
      </c>
      <c r="I19" s="47">
        <f t="shared" si="3"/>
        <v>0.15600000000000003</v>
      </c>
      <c r="J19" s="47">
        <f t="shared" si="3"/>
        <v>2.5220000000000002</v>
      </c>
      <c r="K19" s="47">
        <f t="shared" si="3"/>
        <v>582.46</v>
      </c>
      <c r="L19" s="47">
        <f t="shared" si="3"/>
        <v>107.03</v>
      </c>
      <c r="M19" s="47">
        <f t="shared" si="3"/>
        <v>536.005</v>
      </c>
      <c r="N19" s="47">
        <f t="shared" si="3"/>
        <v>3.7355</v>
      </c>
    </row>
    <row r="20" spans="1:14" s="15" customFormat="1" ht="18.75">
      <c r="A20" s="5" t="s">
        <v>11</v>
      </c>
      <c r="B20" s="26">
        <v>100</v>
      </c>
      <c r="C20" s="47">
        <f>подсобка!B106*$B$20/100</f>
        <v>0.5</v>
      </c>
      <c r="D20" s="47">
        <f>подсобка!C106*$B$20/100</f>
        <v>0</v>
      </c>
      <c r="E20" s="47">
        <f>подсобка!D106*$B$20/100</f>
        <v>11.7</v>
      </c>
      <c r="F20" s="47">
        <f>подсобка!E106*$B$20/100</f>
        <v>47</v>
      </c>
      <c r="G20" s="47">
        <f>подсобка!F106*$B$20/100</f>
        <v>0.01</v>
      </c>
      <c r="H20" s="47">
        <f>подсобка!G106*$B$20/100</f>
        <v>2</v>
      </c>
      <c r="I20" s="47">
        <f>подсобка!H106*$B$20/100</f>
        <v>0</v>
      </c>
      <c r="J20" s="47">
        <f>подсобка!I106*$B$20/100</f>
        <v>0</v>
      </c>
      <c r="K20" s="47">
        <f>подсобка!J106*$B$20/100</f>
        <v>8</v>
      </c>
      <c r="L20" s="47">
        <f>подсобка!K106*$B$20/100</f>
        <v>5</v>
      </c>
      <c r="M20" s="47">
        <f>подсобка!L106*$B$20/100</f>
        <v>9</v>
      </c>
      <c r="N20" s="47">
        <f>подсобка!M106*$B$20/100</f>
        <v>0.2</v>
      </c>
    </row>
    <row r="21" spans="1:14" ht="18.75">
      <c r="A21" s="2" t="s">
        <v>12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46" customFormat="1" ht="47.25">
      <c r="A22" s="26" t="s">
        <v>147</v>
      </c>
      <c r="B22" s="26" t="s">
        <v>161</v>
      </c>
      <c r="C22" s="26">
        <f aca="true" t="shared" si="4" ref="C22:N22">SUM(C23:C26)</f>
        <v>1.115</v>
      </c>
      <c r="D22" s="26">
        <f t="shared" si="4"/>
        <v>2.1599999999999997</v>
      </c>
      <c r="E22" s="26">
        <f t="shared" si="4"/>
        <v>3.9050000000000002</v>
      </c>
      <c r="F22" s="26">
        <f t="shared" si="4"/>
        <v>50.75</v>
      </c>
      <c r="G22" s="26">
        <f t="shared" si="4"/>
        <v>0.035500000000000004</v>
      </c>
      <c r="H22" s="26">
        <f t="shared" si="4"/>
        <v>25.9</v>
      </c>
      <c r="I22" s="26">
        <f t="shared" si="4"/>
        <v>0</v>
      </c>
      <c r="J22" s="26">
        <f t="shared" si="4"/>
        <v>2.2699999999999996</v>
      </c>
      <c r="K22" s="26">
        <f t="shared" si="4"/>
        <v>29.75</v>
      </c>
      <c r="L22" s="26">
        <f t="shared" si="4"/>
        <v>10</v>
      </c>
      <c r="M22" s="26">
        <f t="shared" si="4"/>
        <v>22.5</v>
      </c>
      <c r="N22" s="26">
        <f t="shared" si="4"/>
        <v>0.6000000000000001</v>
      </c>
    </row>
    <row r="23" spans="1:14" s="46" customFormat="1" ht="18.75" hidden="1">
      <c r="A23" s="26" t="s">
        <v>221</v>
      </c>
      <c r="B23" s="26">
        <v>50</v>
      </c>
      <c r="C23" s="26">
        <f>подсобка!B31*$B$23/100</f>
        <v>0.9</v>
      </c>
      <c r="D23" s="26">
        <f>подсобка!C31*$B$23/100</f>
        <v>0</v>
      </c>
      <c r="E23" s="26">
        <f>подсобка!D31*$B$23/100</f>
        <v>2.7</v>
      </c>
      <c r="F23" s="26">
        <f>подсобка!E31*$B$23/100</f>
        <v>24</v>
      </c>
      <c r="G23" s="26">
        <f>подсобка!F31*$B$23/100</f>
        <v>0.03</v>
      </c>
      <c r="H23" s="26">
        <f>подсобка!G31*$B$23/100</f>
        <v>25</v>
      </c>
      <c r="I23" s="26">
        <f>подсобка!H31*$B$23/100</f>
        <v>0</v>
      </c>
      <c r="J23" s="26">
        <f>подсобка!I31*$B$23/100</f>
        <v>0.2</v>
      </c>
      <c r="K23" s="26">
        <f>подсобка!J31*$B$23/100</f>
        <v>24</v>
      </c>
      <c r="L23" s="26">
        <f>подсобка!K31*$B$23/100</f>
        <v>8</v>
      </c>
      <c r="M23" s="26">
        <f>подсобка!L31*$B$23/100</f>
        <v>15.5</v>
      </c>
      <c r="N23" s="26">
        <f>подсобка!M31*$B$23/100</f>
        <v>0.5</v>
      </c>
    </row>
    <row r="24" spans="1:14" s="46" customFormat="1" ht="18.75" hidden="1">
      <c r="A24" s="26" t="s">
        <v>208</v>
      </c>
      <c r="B24" s="26">
        <v>10</v>
      </c>
      <c r="C24" s="26">
        <f>подсобка!B52*$B$24/100</f>
        <v>0.13</v>
      </c>
      <c r="D24" s="26">
        <f>подсобка!C52*$B$24/100</f>
        <v>0.03</v>
      </c>
      <c r="E24" s="26">
        <f>подсобка!D52*$B$24/100</f>
        <v>0.73</v>
      </c>
      <c r="F24" s="26">
        <f>подсобка!E52*$B$24/100</f>
        <v>3.6</v>
      </c>
      <c r="G24" s="26">
        <f>подсобка!F52*$B$24/100</f>
        <v>0.003</v>
      </c>
      <c r="H24" s="26">
        <f>подсобка!G52*$B$24/100</f>
        <v>0.4</v>
      </c>
      <c r="I24" s="26">
        <f>подсобка!H52*$B$24/100</f>
        <v>0</v>
      </c>
      <c r="J24" s="26">
        <f>подсобка!I52*$B$24/100</f>
        <v>0.04</v>
      </c>
      <c r="K24" s="26">
        <f>подсобка!J52*$B$24/100</f>
        <v>4.2</v>
      </c>
      <c r="L24" s="26">
        <f>подсобка!K52*$B$24/100</f>
        <v>1.3</v>
      </c>
      <c r="M24" s="26">
        <f>подсобка!L52*$B$24/100</f>
        <v>4.1</v>
      </c>
      <c r="N24" s="26">
        <f>подсобка!M52*$B$24/100</f>
        <v>0.06</v>
      </c>
    </row>
    <row r="25" spans="1:14" s="46" customFormat="1" ht="18.75" hidden="1">
      <c r="A25" s="26" t="s">
        <v>249</v>
      </c>
      <c r="B25" s="26">
        <v>5</v>
      </c>
      <c r="C25" s="26">
        <f>подсобка!B41*$B$25/100</f>
        <v>0.085</v>
      </c>
      <c r="D25" s="26">
        <f>подсобка!C41*$B$25/100</f>
        <v>0</v>
      </c>
      <c r="E25" s="26">
        <f>подсобка!D41*$B$25/100</f>
        <v>0.475</v>
      </c>
      <c r="F25" s="26">
        <f>подсобка!E41*$B$25/100</f>
        <v>2.15</v>
      </c>
      <c r="G25" s="26">
        <f>подсобка!F41*$B$25/100</f>
        <v>0.0025</v>
      </c>
      <c r="H25" s="26">
        <f>подсобка!G41*$B$25/100</f>
        <v>0.5</v>
      </c>
      <c r="I25" s="26">
        <f>подсобка!H41*$B$25/100</f>
        <v>0</v>
      </c>
      <c r="J25" s="26">
        <f>подсобка!I41*$B$25/100</f>
        <v>0.02</v>
      </c>
      <c r="K25" s="26">
        <f>подсобка!J41*$B$25/100</f>
        <v>1.55</v>
      </c>
      <c r="L25" s="26">
        <f>подсобка!K41*$B$25/100</f>
        <v>0.7</v>
      </c>
      <c r="M25" s="26">
        <f>подсобка!L41*$B$25/100</f>
        <v>2.9</v>
      </c>
      <c r="N25" s="26">
        <f>подсобка!M41*$B$25/100</f>
        <v>0.04</v>
      </c>
    </row>
    <row r="26" spans="1:14" s="46" customFormat="1" ht="18.75" hidden="1">
      <c r="A26" s="26" t="s">
        <v>198</v>
      </c>
      <c r="B26" s="26">
        <v>3</v>
      </c>
      <c r="C26" s="26">
        <f>подсобка!B44*$B$26/100</f>
        <v>0</v>
      </c>
      <c r="D26" s="26">
        <f>подсобка!C44*$B$26/100</f>
        <v>2.13</v>
      </c>
      <c r="E26" s="26">
        <f>подсобка!D44*$B$26/100</f>
        <v>0</v>
      </c>
      <c r="F26" s="26">
        <f>подсобка!E44*$B$26/100</f>
        <v>21</v>
      </c>
      <c r="G26" s="26">
        <f>подсобка!F44*$B$26/100</f>
        <v>0</v>
      </c>
      <c r="H26" s="26">
        <f>подсобка!G44*$B$26/100</f>
        <v>0</v>
      </c>
      <c r="I26" s="26">
        <f>подсобка!H44*$B$26/100</f>
        <v>0</v>
      </c>
      <c r="J26" s="26">
        <f>подсобка!I44*$B$26/100</f>
        <v>2.01</v>
      </c>
      <c r="K26" s="26">
        <f>подсобка!J44*$B$26/100</f>
        <v>0</v>
      </c>
      <c r="L26" s="26">
        <f>подсобка!K44*$B$26/100</f>
        <v>0</v>
      </c>
      <c r="M26" s="26">
        <f>подсобка!L44*$B$26/100</f>
        <v>0</v>
      </c>
      <c r="N26" s="26">
        <f>подсобка!M44*$B$26/100</f>
        <v>0</v>
      </c>
    </row>
    <row r="27" spans="1:14" s="45" customFormat="1" ht="31.5">
      <c r="A27" s="26" t="s">
        <v>250</v>
      </c>
      <c r="B27" s="26" t="s">
        <v>155</v>
      </c>
      <c r="C27" s="26">
        <f aca="true" t="shared" si="5" ref="C27:N27">SUM(C28:C36)</f>
        <v>5.824</v>
      </c>
      <c r="D27" s="26">
        <f t="shared" si="5"/>
        <v>8.611</v>
      </c>
      <c r="E27" s="26">
        <f t="shared" si="5"/>
        <v>10.919</v>
      </c>
      <c r="F27" s="26">
        <f t="shared" si="5"/>
        <v>166.83999999999997</v>
      </c>
      <c r="G27" s="26">
        <f t="shared" si="5"/>
        <v>0.0892</v>
      </c>
      <c r="H27" s="26">
        <f t="shared" si="5"/>
        <v>14.07</v>
      </c>
      <c r="I27" s="26">
        <f t="shared" si="5"/>
        <v>0.061</v>
      </c>
      <c r="J27" s="26">
        <f t="shared" si="5"/>
        <v>0.846</v>
      </c>
      <c r="K27" s="26">
        <f t="shared" si="5"/>
        <v>34.800000000000004</v>
      </c>
      <c r="L27" s="26">
        <f t="shared" si="5"/>
        <v>31.09</v>
      </c>
      <c r="M27" s="26">
        <f t="shared" si="5"/>
        <v>130.75</v>
      </c>
      <c r="N27" s="26">
        <f t="shared" si="5"/>
        <v>1.882</v>
      </c>
    </row>
    <row r="28" spans="1:14" s="46" customFormat="1" ht="18.75" hidden="1">
      <c r="A28" s="26" t="s">
        <v>195</v>
      </c>
      <c r="B28" s="26">
        <v>5</v>
      </c>
      <c r="C28" s="26">
        <f>подсобка!B45*$B$28/100</f>
        <v>0.03</v>
      </c>
      <c r="D28" s="26">
        <f>подсобка!C45*$B$28/100</f>
        <v>3.075</v>
      </c>
      <c r="E28" s="26">
        <f>подсобка!D45*$B$28/100</f>
        <v>0.045</v>
      </c>
      <c r="F28" s="26">
        <f>подсобка!E45*$B$28/100</f>
        <v>32.5</v>
      </c>
      <c r="G28" s="26">
        <f>подсобка!F45*$B$28/100</f>
        <v>0</v>
      </c>
      <c r="H28" s="26">
        <f>подсобка!G45*$B$28/100</f>
        <v>0</v>
      </c>
      <c r="I28" s="26">
        <f>подсобка!H45*$B$28/100</f>
        <v>0.025</v>
      </c>
      <c r="J28" s="26">
        <f>подсобка!I45*$B$28/100</f>
        <v>0.11</v>
      </c>
      <c r="K28" s="26">
        <f>подсобка!J45*$B$28/100</f>
        <v>1.1</v>
      </c>
      <c r="L28" s="26">
        <f>подсобка!K45*$B$28/100</f>
        <v>0.15</v>
      </c>
      <c r="M28" s="26">
        <f>подсобка!L45*$B$28/100</f>
        <v>0.95</v>
      </c>
      <c r="N28" s="26">
        <f>подсобка!M45*$B$28/100</f>
        <v>0.01</v>
      </c>
    </row>
    <row r="29" spans="1:14" s="46" customFormat="1" ht="18.75" hidden="1">
      <c r="A29" s="26" t="s">
        <v>223</v>
      </c>
      <c r="B29" s="26">
        <v>10</v>
      </c>
      <c r="C29" s="26">
        <f>подсобка!B78*$B$29/100</f>
        <v>0.25</v>
      </c>
      <c r="D29" s="26">
        <f>подсобка!C78*$B$29/100</f>
        <v>2</v>
      </c>
      <c r="E29" s="26">
        <f>подсобка!D78*$B$29/100</f>
        <v>0.34</v>
      </c>
      <c r="F29" s="26">
        <f>подсобка!E78*$B$29/100</f>
        <v>20.6</v>
      </c>
      <c r="G29" s="26">
        <f>подсобка!F78*$B$29/100</f>
        <v>0.003</v>
      </c>
      <c r="H29" s="26">
        <f>подсобка!G78*$B$29/100</f>
        <v>0.03</v>
      </c>
      <c r="I29" s="26">
        <f>подсобка!H78*$B$29/100</f>
        <v>0.015</v>
      </c>
      <c r="J29" s="26">
        <f>подсобка!I78*$B$29/100</f>
        <v>0.04</v>
      </c>
      <c r="K29" s="26">
        <f>подсобка!J78*$B$29/100</f>
        <v>8.6</v>
      </c>
      <c r="L29" s="26">
        <f>подсобка!K78*$B$29/100</f>
        <v>0.8</v>
      </c>
      <c r="M29" s="26">
        <f>подсобка!L78*$B$29/100</f>
        <v>6</v>
      </c>
      <c r="N29" s="26">
        <f>подсобка!M78*$B$29/100</f>
        <v>0.02</v>
      </c>
    </row>
    <row r="30" spans="1:14" s="46" customFormat="1" ht="18.75" hidden="1">
      <c r="A30" s="26" t="s">
        <v>206</v>
      </c>
      <c r="B30" s="26">
        <v>50</v>
      </c>
      <c r="C30" s="26">
        <f>подсобка!B32*$B$30/100</f>
        <v>0.75</v>
      </c>
      <c r="D30" s="26">
        <f>подсобка!C32*$B$30/100</f>
        <v>0.05</v>
      </c>
      <c r="E30" s="26">
        <f>подсобка!D32*$B$30/100</f>
        <v>5.5</v>
      </c>
      <c r="F30" s="26">
        <f>подсобка!E32*$B$30/100</f>
        <v>25</v>
      </c>
      <c r="G30" s="26">
        <f>подсобка!F32*$B$30/100</f>
        <v>0.05</v>
      </c>
      <c r="H30" s="26">
        <f>подсобка!G32*$B$30/100</f>
        <v>10</v>
      </c>
      <c r="I30" s="26">
        <f>подсобка!H32*$B$30/100</f>
        <v>0</v>
      </c>
      <c r="J30" s="26">
        <f>подсобка!I32*$B$30/100</f>
        <v>0.2</v>
      </c>
      <c r="K30" s="26">
        <f>подсобка!J32*$B$30/100</f>
        <v>5</v>
      </c>
      <c r="L30" s="26">
        <f>подсобка!K32*$B$30/100</f>
        <v>11.5</v>
      </c>
      <c r="M30" s="26">
        <f>подсобка!L32*$B$30/100</f>
        <v>29</v>
      </c>
      <c r="N30" s="26">
        <f>подсобка!M32*$B$30/100</f>
        <v>0.45</v>
      </c>
    </row>
    <row r="31" spans="1:14" s="46" customFormat="1" ht="18.75" hidden="1">
      <c r="A31" s="26" t="s">
        <v>208</v>
      </c>
      <c r="B31" s="26">
        <v>10</v>
      </c>
      <c r="C31" s="26">
        <f>подсобка!B52*$B$31/100</f>
        <v>0.13</v>
      </c>
      <c r="D31" s="26">
        <f>подсобка!C52*$B$31/100</f>
        <v>0.03</v>
      </c>
      <c r="E31" s="26">
        <f>подсобка!D52*$B$31/100</f>
        <v>0.73</v>
      </c>
      <c r="F31" s="26">
        <f>подсобка!E52*$B$31/100</f>
        <v>3.6</v>
      </c>
      <c r="G31" s="26">
        <f>подсобка!F52*$B$31/100</f>
        <v>0.003</v>
      </c>
      <c r="H31" s="26">
        <f>подсобка!G52*$B$31/100</f>
        <v>0.4</v>
      </c>
      <c r="I31" s="26">
        <f>подсобка!H52*$B$31/100</f>
        <v>0</v>
      </c>
      <c r="J31" s="26">
        <f>подсобка!I52*$B$31/100</f>
        <v>0.04</v>
      </c>
      <c r="K31" s="26">
        <f>подсобка!J52*$B$31/100</f>
        <v>4.2</v>
      </c>
      <c r="L31" s="26">
        <f>подсобка!K52*$B$31/100</f>
        <v>1.3</v>
      </c>
      <c r="M31" s="26">
        <f>подсобка!L52*$B$31/100</f>
        <v>4.1</v>
      </c>
      <c r="N31" s="26">
        <f>подсобка!M52*$B$31/100</f>
        <v>0.06</v>
      </c>
    </row>
    <row r="32" spans="1:14" s="46" customFormat="1" ht="18.75" hidden="1">
      <c r="A32" s="26" t="s">
        <v>207</v>
      </c>
      <c r="B32" s="26">
        <v>10</v>
      </c>
      <c r="C32" s="26">
        <f>подсобка!B41*$B$32/100</f>
        <v>0.17</v>
      </c>
      <c r="D32" s="26">
        <f>подсобка!C41*$B$32/100</f>
        <v>0</v>
      </c>
      <c r="E32" s="26">
        <f>подсобка!D41*$B$32/100</f>
        <v>0.95</v>
      </c>
      <c r="F32" s="26">
        <f>подсобка!E41*$B$32/100</f>
        <v>4.3</v>
      </c>
      <c r="G32" s="26">
        <f>подсобка!F41*$B$32/100</f>
        <v>0.005</v>
      </c>
      <c r="H32" s="26">
        <f>подсобка!G41*$B$32/100</f>
        <v>1</v>
      </c>
      <c r="I32" s="26">
        <f>подсобка!H41*$B$32/100</f>
        <v>0</v>
      </c>
      <c r="J32" s="26">
        <f>подсобка!I41*$B$32/100</f>
        <v>0.04</v>
      </c>
      <c r="K32" s="26">
        <f>подсобка!J41*$B$32/100</f>
        <v>3.1</v>
      </c>
      <c r="L32" s="26">
        <f>подсобка!K41*$B$32/100</f>
        <v>1.4</v>
      </c>
      <c r="M32" s="26">
        <f>подсобка!L41*$B$32/100</f>
        <v>5.8</v>
      </c>
      <c r="N32" s="26">
        <f>подсобка!M41*$B$32/100</f>
        <v>0.08</v>
      </c>
    </row>
    <row r="33" spans="1:14" s="46" customFormat="1" ht="18.75" hidden="1">
      <c r="A33" s="26" t="s">
        <v>235</v>
      </c>
      <c r="B33" s="26">
        <v>40</v>
      </c>
      <c r="C33" s="26">
        <f>подсобка!B75*$B$33/100</f>
        <v>0.48</v>
      </c>
      <c r="D33" s="26">
        <f>подсобка!C75*$B$33/100</f>
        <v>0</v>
      </c>
      <c r="E33" s="26">
        <f>подсобка!D75*$B$33/100</f>
        <v>2.84</v>
      </c>
      <c r="F33" s="26">
        <f>подсобка!E75*$B$33/100</f>
        <v>12.8</v>
      </c>
      <c r="G33" s="26">
        <f>подсобка!F75*$B$33/100</f>
        <v>0.004</v>
      </c>
      <c r="H33" s="26">
        <f>подсобка!G75*$B$33/100</f>
        <v>1.6</v>
      </c>
      <c r="I33" s="26">
        <f>подсобка!H75*$B$33/100</f>
        <v>0</v>
      </c>
      <c r="J33" s="26">
        <f>подсобка!I75*$B$33/100</f>
        <v>0.16</v>
      </c>
      <c r="K33" s="26">
        <f>подсобка!J75*$B$33/100</f>
        <v>6</v>
      </c>
      <c r="L33" s="26">
        <f>подсобка!K75*$B$33/100</f>
        <v>6.4</v>
      </c>
      <c r="M33" s="26">
        <f>подсобка!L75*$B$33/100</f>
        <v>11.6</v>
      </c>
      <c r="N33" s="26">
        <f>подсобка!M75*$B$33/100</f>
        <v>0.24</v>
      </c>
    </row>
    <row r="34" spans="1:14" s="46" customFormat="1" ht="18.75" hidden="1">
      <c r="A34" s="26" t="s">
        <v>222</v>
      </c>
      <c r="B34" s="26">
        <v>4</v>
      </c>
      <c r="C34" s="26">
        <f>подсобка!B92*$B$34/100</f>
        <v>0.14400000000000002</v>
      </c>
      <c r="D34" s="26">
        <f>подсобка!C92*$B$34/100</f>
        <v>0</v>
      </c>
      <c r="E34" s="26">
        <f>подсобка!D92*$B$34/100</f>
        <v>0.47200000000000003</v>
      </c>
      <c r="F34" s="26">
        <f>подсобка!E92*$B$34/100</f>
        <v>2.52</v>
      </c>
      <c r="G34" s="26">
        <f>подсобка!F92*$B$34/100</f>
        <v>0.002</v>
      </c>
      <c r="H34" s="26">
        <f>подсобка!G92*$B$34/100</f>
        <v>1.04</v>
      </c>
      <c r="I34" s="26">
        <f>подсобка!H92*$B$34/100</f>
        <v>0</v>
      </c>
      <c r="J34" s="26">
        <f>подсобка!I92*$B$34/100</f>
        <v>0.016</v>
      </c>
      <c r="K34" s="26">
        <f>подсобка!J92*$B$34/100</f>
        <v>0.8</v>
      </c>
      <c r="L34" s="26">
        <f>подсобка!K92*$B$34/100</f>
        <v>0</v>
      </c>
      <c r="M34" s="26">
        <f>подсобка!L92*$B$34/100</f>
        <v>2.8</v>
      </c>
      <c r="N34" s="26">
        <f>подсобка!M92*$B$34/100</f>
        <v>0.08</v>
      </c>
    </row>
    <row r="35" spans="1:14" s="46" customFormat="1" ht="18.75" hidden="1">
      <c r="A35" s="26" t="s">
        <v>193</v>
      </c>
      <c r="B35" s="26">
        <v>6</v>
      </c>
      <c r="C35" s="26">
        <f>подсобка!B107*$B$35/100</f>
        <v>0.42</v>
      </c>
      <c r="D35" s="26">
        <f>подсобка!C107*$B$35/100</f>
        <v>0.606</v>
      </c>
      <c r="E35" s="26">
        <f>подсобка!D107*$B$35/100</f>
        <v>0.041999999999999996</v>
      </c>
      <c r="F35" s="26">
        <f>подсобка!E107*$B$35/100</f>
        <v>9.42</v>
      </c>
      <c r="G35" s="26">
        <f>подсобка!F107*$B$35/100</f>
        <v>0.004200000000000001</v>
      </c>
      <c r="H35" s="26">
        <f>подсобка!G107*$B$35/100</f>
        <v>0</v>
      </c>
      <c r="I35" s="26">
        <f>подсобка!H107*$B$35/100</f>
        <v>0.020999999999999998</v>
      </c>
      <c r="J35" s="26">
        <f>подсобка!I107*$B$35/100</f>
        <v>0.12</v>
      </c>
      <c r="K35" s="26">
        <f>подсобка!J107*$B$35/100</f>
        <v>3.3</v>
      </c>
      <c r="L35" s="26">
        <f>подсобка!K107*$B$35/100</f>
        <v>3.24</v>
      </c>
      <c r="M35" s="26">
        <f>подсобка!L107*$B$35/100</f>
        <v>11.1</v>
      </c>
      <c r="N35" s="26">
        <f>подсобка!M107*$B$35/100</f>
        <v>0.16200000000000003</v>
      </c>
    </row>
    <row r="36" spans="1:14" s="46" customFormat="1" ht="18.75" hidden="1">
      <c r="A36" s="26" t="s">
        <v>251</v>
      </c>
      <c r="B36" s="26">
        <v>30</v>
      </c>
      <c r="C36" s="26">
        <f>подсобка!B17*$B$36/100</f>
        <v>3.45</v>
      </c>
      <c r="D36" s="26">
        <f>подсобка!C17*$B$36/100</f>
        <v>2.85</v>
      </c>
      <c r="E36" s="26">
        <f>подсобка!D17*$B$36/100</f>
        <v>0</v>
      </c>
      <c r="F36" s="26">
        <f>подсобка!E17*$B$36/100</f>
        <v>56.1</v>
      </c>
      <c r="G36" s="26">
        <f>подсобка!F17*$B$36/100</f>
        <v>0.018</v>
      </c>
      <c r="H36" s="26">
        <f>подсобка!G17*$B$36/100</f>
        <v>0</v>
      </c>
      <c r="I36" s="26">
        <f>подсобка!H17*$B$36/100</f>
        <v>0</v>
      </c>
      <c r="J36" s="26">
        <f>подсобка!I17*$B$36/100</f>
        <v>0.12</v>
      </c>
      <c r="K36" s="26">
        <f>подсобка!J17*$B$36/100</f>
        <v>2.7</v>
      </c>
      <c r="L36" s="26">
        <f>подсобка!K17*$B$36/100</f>
        <v>6.3</v>
      </c>
      <c r="M36" s="26">
        <f>подсобка!L17*$B$36/100</f>
        <v>59.4</v>
      </c>
      <c r="N36" s="26">
        <f>подсобка!M17*$B$36/100</f>
        <v>0.78</v>
      </c>
    </row>
    <row r="37" spans="1:14" s="45" customFormat="1" ht="31.5">
      <c r="A37" s="26" t="s">
        <v>316</v>
      </c>
      <c r="B37" s="26" t="s">
        <v>317</v>
      </c>
      <c r="C37" s="26">
        <f aca="true" t="shared" si="6" ref="C37:N37">SUM(C38:C44)</f>
        <v>11.524000000000001</v>
      </c>
      <c r="D37" s="26">
        <f t="shared" si="6"/>
        <v>12.795000000000002</v>
      </c>
      <c r="E37" s="26">
        <f t="shared" si="6"/>
        <v>24.197000000000003</v>
      </c>
      <c r="F37" s="26">
        <f t="shared" si="6"/>
        <v>301.82000000000005</v>
      </c>
      <c r="G37" s="26">
        <f t="shared" si="6"/>
        <v>0.252</v>
      </c>
      <c r="H37" s="26">
        <f t="shared" si="6"/>
        <v>42.44</v>
      </c>
      <c r="I37" s="26">
        <f t="shared" si="6"/>
        <v>0.025</v>
      </c>
      <c r="J37" s="26">
        <f t="shared" si="6"/>
        <v>3.966</v>
      </c>
      <c r="K37" s="26">
        <f t="shared" si="6"/>
        <v>35.5</v>
      </c>
      <c r="L37" s="26">
        <f t="shared" si="6"/>
        <v>63.55</v>
      </c>
      <c r="M37" s="26">
        <f t="shared" si="6"/>
        <v>268.25</v>
      </c>
      <c r="N37" s="26">
        <f t="shared" si="6"/>
        <v>3.85</v>
      </c>
    </row>
    <row r="38" spans="1:14" s="45" customFormat="1" ht="15.75" hidden="1">
      <c r="A38" s="26" t="s">
        <v>318</v>
      </c>
      <c r="B38" s="26">
        <v>70</v>
      </c>
      <c r="C38" s="26">
        <f>подсобка!B17*$B$38/100</f>
        <v>8.05</v>
      </c>
      <c r="D38" s="26">
        <f>подсобка!C17*$B$38/100</f>
        <v>6.65</v>
      </c>
      <c r="E38" s="26">
        <f>подсобка!D17*$B$38/100</f>
        <v>0</v>
      </c>
      <c r="F38" s="26">
        <f>подсобка!E17*$B$38/100</f>
        <v>130.9</v>
      </c>
      <c r="G38" s="26">
        <f>подсобка!F17*$B$38/100</f>
        <v>0.042</v>
      </c>
      <c r="H38" s="26">
        <f>подсобка!G17*$B$38/100</f>
        <v>0</v>
      </c>
      <c r="I38" s="26">
        <f>подсобка!H17*$B$38/100</f>
        <v>0</v>
      </c>
      <c r="J38" s="26">
        <f>подсобка!I17*$B$38/100</f>
        <v>0.28</v>
      </c>
      <c r="K38" s="26">
        <f>подсобка!J17*$B$38/100</f>
        <v>6.3</v>
      </c>
      <c r="L38" s="26">
        <f>подсобка!K17*$B$38/100</f>
        <v>14.7</v>
      </c>
      <c r="M38" s="26">
        <f>подсобка!L17*$B$38/100</f>
        <v>138.6</v>
      </c>
      <c r="N38" s="26">
        <f>подсобка!M17*$B$38/100</f>
        <v>1.82</v>
      </c>
    </row>
    <row r="39" spans="1:14" s="45" customFormat="1" ht="15.75" hidden="1">
      <c r="A39" s="26" t="s">
        <v>206</v>
      </c>
      <c r="B39" s="26">
        <v>200</v>
      </c>
      <c r="C39" s="26">
        <f>подсобка!B32*$B$39/100</f>
        <v>3</v>
      </c>
      <c r="D39" s="26">
        <f>подсобка!C32*$B$39/100</f>
        <v>0.2</v>
      </c>
      <c r="E39" s="26">
        <f>подсобка!D32*$B$39/100</f>
        <v>22</v>
      </c>
      <c r="F39" s="26">
        <f>подсобка!E32*$B$39/100</f>
        <v>100</v>
      </c>
      <c r="G39" s="26">
        <f>подсобка!F32*$B$39/100</f>
        <v>0.2</v>
      </c>
      <c r="H39" s="26">
        <f>подсобка!G32*$B$39/100</f>
        <v>40</v>
      </c>
      <c r="I39" s="26">
        <f>подсобка!H32*$B$39/100</f>
        <v>0</v>
      </c>
      <c r="J39" s="26">
        <f>подсобка!I32*$B$39/100</f>
        <v>0.8</v>
      </c>
      <c r="K39" s="26">
        <f>подсобка!J32*$B$39/100</f>
        <v>20</v>
      </c>
      <c r="L39" s="26">
        <f>подсобка!K32*$B$39/100</f>
        <v>46</v>
      </c>
      <c r="M39" s="26">
        <f>подсобка!L32*$B$39/100</f>
        <v>116</v>
      </c>
      <c r="N39" s="26">
        <f>подсобка!M32*$B$39/100</f>
        <v>1.8</v>
      </c>
    </row>
    <row r="40" spans="1:14" s="45" customFormat="1" ht="15.75" hidden="1">
      <c r="A40" s="26" t="s">
        <v>319</v>
      </c>
      <c r="B40" s="26">
        <v>4</v>
      </c>
      <c r="C40" s="26">
        <f>подсобка!B92*$B$40/100</f>
        <v>0.14400000000000002</v>
      </c>
      <c r="D40" s="26">
        <f>подсобка!C92*$B$40/100</f>
        <v>0</v>
      </c>
      <c r="E40" s="26">
        <f>подсобка!D92*$B$40/100</f>
        <v>0.47200000000000003</v>
      </c>
      <c r="F40" s="26">
        <f>подсобка!E92*$B$40/100</f>
        <v>2.52</v>
      </c>
      <c r="G40" s="26">
        <f>подсобка!F92*$B$40/100</f>
        <v>0.002</v>
      </c>
      <c r="H40" s="26">
        <f>подсобка!G92*$B$40/100</f>
        <v>1.04</v>
      </c>
      <c r="I40" s="26">
        <f>подсобка!H92*$B$40/100</f>
        <v>0</v>
      </c>
      <c r="J40" s="26">
        <f>подсобка!I92*$B$40/100</f>
        <v>0.016</v>
      </c>
      <c r="K40" s="26">
        <f>подсобка!J92*$B$40/100</f>
        <v>0.8</v>
      </c>
      <c r="L40" s="26">
        <f>подсобка!K92*$B$40/100</f>
        <v>0</v>
      </c>
      <c r="M40" s="26">
        <f>подсобка!L92*$B$40/100</f>
        <v>2.8</v>
      </c>
      <c r="N40" s="26">
        <f>подсобка!M92*$B$40/100</f>
        <v>0.08</v>
      </c>
    </row>
    <row r="41" spans="1:14" s="45" customFormat="1" ht="15.75" hidden="1">
      <c r="A41" s="26" t="s">
        <v>208</v>
      </c>
      <c r="B41" s="26">
        <v>10</v>
      </c>
      <c r="C41" s="26">
        <f>подсобка!B52*$B$41/100</f>
        <v>0.13</v>
      </c>
      <c r="D41" s="26">
        <f>подсобка!C52*$B$41/100</f>
        <v>0.03</v>
      </c>
      <c r="E41" s="26">
        <f>подсобка!D52*$B$41/100</f>
        <v>0.73</v>
      </c>
      <c r="F41" s="26">
        <f>подсобка!E52*$B$41/100</f>
        <v>3.6</v>
      </c>
      <c r="G41" s="26">
        <f>подсобка!F52*$B$41/100</f>
        <v>0.003</v>
      </c>
      <c r="H41" s="26">
        <f>подсобка!G52*$B$41/100</f>
        <v>0.4</v>
      </c>
      <c r="I41" s="26">
        <f>подсобка!H52*$B$41/100</f>
        <v>0</v>
      </c>
      <c r="J41" s="26">
        <f>подсобка!I52*$B$41/100</f>
        <v>0.04</v>
      </c>
      <c r="K41" s="26">
        <f>подсобка!J52*$B$41/100</f>
        <v>4.2</v>
      </c>
      <c r="L41" s="26">
        <f>подсобка!K52*$B$41/100</f>
        <v>1.3</v>
      </c>
      <c r="M41" s="26">
        <f>подсобка!L52*$B$41/100</f>
        <v>4.1</v>
      </c>
      <c r="N41" s="26">
        <f>подсобка!M52*$B$41/100</f>
        <v>0.06</v>
      </c>
    </row>
    <row r="42" spans="1:14" s="45" customFormat="1" ht="15.75" hidden="1">
      <c r="A42" s="26" t="s">
        <v>249</v>
      </c>
      <c r="B42" s="26">
        <v>10</v>
      </c>
      <c r="C42" s="26">
        <f>подсобка!B41*$B$42/100</f>
        <v>0.17</v>
      </c>
      <c r="D42" s="26">
        <f>подсобка!C41*$B$42/100</f>
        <v>0</v>
      </c>
      <c r="E42" s="26">
        <f>подсобка!D41*$B$42/100</f>
        <v>0.95</v>
      </c>
      <c r="F42" s="26">
        <f>подсобка!E41*$B$42/100</f>
        <v>4.3</v>
      </c>
      <c r="G42" s="26">
        <f>подсобка!F41*$B$42/100</f>
        <v>0.005</v>
      </c>
      <c r="H42" s="26">
        <f>подсобка!G41*$B$42/100</f>
        <v>1</v>
      </c>
      <c r="I42" s="26">
        <f>подсобка!H41*$B$42/100</f>
        <v>0</v>
      </c>
      <c r="J42" s="26">
        <f>подсобка!I41*$B$42/100</f>
        <v>0.04</v>
      </c>
      <c r="K42" s="26">
        <f>подсобка!J41*$B$42/100</f>
        <v>3.1</v>
      </c>
      <c r="L42" s="26">
        <f>подсобка!K41*$B$42/100</f>
        <v>1.4</v>
      </c>
      <c r="M42" s="26">
        <f>подсобка!L41*$B$42/100</f>
        <v>5.8</v>
      </c>
      <c r="N42" s="26">
        <f>подсобка!M41*$B$42/100</f>
        <v>0.08</v>
      </c>
    </row>
    <row r="43" spans="1:14" s="45" customFormat="1" ht="15.75" hidden="1">
      <c r="A43" s="26" t="s">
        <v>244</v>
      </c>
      <c r="B43" s="26">
        <v>4</v>
      </c>
      <c r="C43" s="26">
        <f>подсобка!B44*$B$43/100</f>
        <v>0</v>
      </c>
      <c r="D43" s="26">
        <f>подсобка!C44*$B$43/100</f>
        <v>2.84</v>
      </c>
      <c r="E43" s="26">
        <f>подсобка!D44*$B$43/100</f>
        <v>0</v>
      </c>
      <c r="F43" s="26">
        <f>подсобка!E44*$B$43/100</f>
        <v>28</v>
      </c>
      <c r="G43" s="26">
        <f>подсобка!F44*$B$43/100</f>
        <v>0</v>
      </c>
      <c r="H43" s="26">
        <f>подсобка!G44*$B$43/100</f>
        <v>0</v>
      </c>
      <c r="I43" s="26">
        <f>подсобка!H44*$B$43/100</f>
        <v>0</v>
      </c>
      <c r="J43" s="26">
        <f>подсобка!I44*$B$43/100</f>
        <v>2.68</v>
      </c>
      <c r="K43" s="26">
        <f>подсобка!J44*$B$43/100</f>
        <v>0</v>
      </c>
      <c r="L43" s="26">
        <f>подсобка!K44*$B$43/100</f>
        <v>0</v>
      </c>
      <c r="M43" s="26">
        <f>подсобка!L44*$B$43/100</f>
        <v>0</v>
      </c>
      <c r="N43" s="26">
        <f>подсобка!M44*$B$43/100</f>
        <v>0</v>
      </c>
    </row>
    <row r="44" spans="1:14" s="45" customFormat="1" ht="15.75" hidden="1">
      <c r="A44" s="26" t="s">
        <v>200</v>
      </c>
      <c r="B44" s="26">
        <v>5</v>
      </c>
      <c r="C44" s="26">
        <f>подсобка!B45*$B$44/100</f>
        <v>0.03</v>
      </c>
      <c r="D44" s="26">
        <f>подсобка!C45*$B$44/100</f>
        <v>3.075</v>
      </c>
      <c r="E44" s="26">
        <f>подсобка!D45*$B$44/100</f>
        <v>0.045</v>
      </c>
      <c r="F44" s="26">
        <f>подсобка!E45*$B$44/100</f>
        <v>32.5</v>
      </c>
      <c r="G44" s="26">
        <f>подсобка!F45*$B$44/100</f>
        <v>0</v>
      </c>
      <c r="H44" s="26">
        <f>подсобка!G45*$B$44/100</f>
        <v>0</v>
      </c>
      <c r="I44" s="26">
        <f>подсобка!H45*$B$44/100</f>
        <v>0.025</v>
      </c>
      <c r="J44" s="26">
        <f>подсобка!I45*$B$44/100</f>
        <v>0.11</v>
      </c>
      <c r="K44" s="26">
        <f>подсобка!J45*$B$44/100</f>
        <v>1.1</v>
      </c>
      <c r="L44" s="26">
        <f>подсобка!K45*$B$44/100</f>
        <v>0.15</v>
      </c>
      <c r="M44" s="26">
        <f>подсобка!L45*$B$44/100</f>
        <v>0.95</v>
      </c>
      <c r="N44" s="26">
        <f>подсобка!M45*$B$44/100</f>
        <v>0.01</v>
      </c>
    </row>
    <row r="45" spans="1:14" s="45" customFormat="1" ht="31.5">
      <c r="A45" s="26" t="s">
        <v>15</v>
      </c>
      <c r="B45" s="26" t="s">
        <v>16</v>
      </c>
      <c r="C45" s="26">
        <f aca="true" t="shared" si="7" ref="C45:N45">SUM(C46:C47)</f>
        <v>0.03</v>
      </c>
      <c r="D45" s="26">
        <f t="shared" si="7"/>
        <v>0</v>
      </c>
      <c r="E45" s="26">
        <f t="shared" si="7"/>
        <v>10.575999999999999</v>
      </c>
      <c r="F45" s="26">
        <f t="shared" si="7"/>
        <v>39.36</v>
      </c>
      <c r="G45" s="26">
        <f t="shared" si="7"/>
        <v>0.0003</v>
      </c>
      <c r="H45" s="26">
        <f t="shared" si="7"/>
        <v>0.02</v>
      </c>
      <c r="I45" s="26">
        <f t="shared" si="7"/>
        <v>0.01</v>
      </c>
      <c r="J45" s="26">
        <f t="shared" si="7"/>
        <v>0</v>
      </c>
      <c r="K45" s="26">
        <f t="shared" si="7"/>
        <v>1.52</v>
      </c>
      <c r="L45" s="26">
        <f t="shared" si="7"/>
        <v>0.97</v>
      </c>
      <c r="M45" s="26">
        <f t="shared" si="7"/>
        <v>1.98</v>
      </c>
      <c r="N45" s="26">
        <f t="shared" si="7"/>
        <v>0.069</v>
      </c>
    </row>
    <row r="46" spans="1:14" s="45" customFormat="1" ht="15.75" hidden="1">
      <c r="A46" s="26" t="s">
        <v>211</v>
      </c>
      <c r="B46" s="26">
        <v>10</v>
      </c>
      <c r="C46" s="26">
        <f>подсобка!B81*$B$46/100</f>
        <v>0.03</v>
      </c>
      <c r="D46" s="26">
        <f>подсобка!C81*$B$46/100</f>
        <v>0</v>
      </c>
      <c r="E46" s="26">
        <f>подсобка!D81*$B$46/100</f>
        <v>1.45</v>
      </c>
      <c r="F46" s="26">
        <f>подсобка!E81*$B$46/100</f>
        <v>5.56</v>
      </c>
      <c r="G46" s="26">
        <f>подсобка!F81*$B$46/100</f>
        <v>0.0003</v>
      </c>
      <c r="H46" s="26">
        <f>подсобка!G81*$B$46/100</f>
        <v>0.02</v>
      </c>
      <c r="I46" s="26">
        <f>подсобка!H81*$B$46/100</f>
        <v>0.01</v>
      </c>
      <c r="J46" s="26">
        <f>подсобка!I81*$B$46/100</f>
        <v>0</v>
      </c>
      <c r="K46" s="26">
        <f>подсобка!J81*$B$46/100</f>
        <v>1.26</v>
      </c>
      <c r="L46" s="26">
        <f>подсобка!K81*$B$46/100</f>
        <v>0.97</v>
      </c>
      <c r="M46" s="26">
        <f>подсобка!L81*$B$46/100</f>
        <v>1.98</v>
      </c>
      <c r="N46" s="26">
        <f>подсобка!M81*$B$46/100</f>
        <v>0.03</v>
      </c>
    </row>
    <row r="47" spans="1:14" s="46" customFormat="1" ht="18.75" hidden="1">
      <c r="A47" s="26" t="s">
        <v>204</v>
      </c>
      <c r="B47" s="26">
        <v>13</v>
      </c>
      <c r="C47" s="26">
        <f>подсобка!B73*$B$47/100</f>
        <v>0</v>
      </c>
      <c r="D47" s="26">
        <f>подсобка!C73*$B$47/100</f>
        <v>0</v>
      </c>
      <c r="E47" s="26">
        <f>подсобка!D73*$B$47/100</f>
        <v>9.126</v>
      </c>
      <c r="F47" s="26">
        <f>подсобка!E73*$B$47/100</f>
        <v>33.8</v>
      </c>
      <c r="G47" s="26">
        <f>подсобка!F73*$B$47/100</f>
        <v>0</v>
      </c>
      <c r="H47" s="26">
        <f>подсобка!G73*$B$47/100</f>
        <v>0</v>
      </c>
      <c r="I47" s="26">
        <f>подсобка!H73*$B$47/100</f>
        <v>0</v>
      </c>
      <c r="J47" s="26">
        <f>подсобка!I73*$B$47/100</f>
        <v>0</v>
      </c>
      <c r="K47" s="26">
        <f>подсобка!J73*$B$47/100</f>
        <v>0.26</v>
      </c>
      <c r="L47" s="26">
        <f>подсобка!K73*$B$47/100</f>
        <v>0</v>
      </c>
      <c r="M47" s="26">
        <f>подсобка!L73*$B$47/100</f>
        <v>0</v>
      </c>
      <c r="N47" s="26">
        <f>подсобка!M73*$B$47/100</f>
        <v>0.039</v>
      </c>
    </row>
    <row r="48" spans="1:14" s="45" customFormat="1" ht="15.75">
      <c r="A48" s="26" t="s">
        <v>17</v>
      </c>
      <c r="B48" s="26">
        <v>30</v>
      </c>
      <c r="C48" s="26">
        <f>подсобка!B97*$B$48/100</f>
        <v>1.35</v>
      </c>
      <c r="D48" s="26">
        <f>подсобка!C97*$B$48/100</f>
        <v>0.18</v>
      </c>
      <c r="E48" s="26">
        <f>подсобка!D97*$B$48/100</f>
        <v>13.65</v>
      </c>
      <c r="F48" s="26">
        <f>подсобка!E97*$B$48/100</f>
        <v>54</v>
      </c>
      <c r="G48" s="26">
        <f>подсобка!F97*$B$48/100</f>
        <v>0.033</v>
      </c>
      <c r="H48" s="26">
        <f>подсобка!G97*$B$48/100</f>
        <v>0</v>
      </c>
      <c r="I48" s="26">
        <f>подсобка!H97*$B$48/100</f>
        <v>0</v>
      </c>
      <c r="J48" s="26">
        <f>подсобка!I97*$B$48/100</f>
        <v>0.9</v>
      </c>
      <c r="K48" s="26">
        <f>подсобка!J97*$B$48/100</f>
        <v>6</v>
      </c>
      <c r="L48" s="26">
        <f>подсобка!K97*$B$48/100</f>
        <v>4.2</v>
      </c>
      <c r="M48" s="26">
        <f>подсобка!L97*$B$48/100</f>
        <v>19.5</v>
      </c>
      <c r="N48" s="26">
        <f>подсобка!M97*$B$48/100</f>
        <v>0.27</v>
      </c>
    </row>
    <row r="49" spans="1:14" s="45" customFormat="1" ht="15.75">
      <c r="A49" s="26" t="s">
        <v>18</v>
      </c>
      <c r="B49" s="26">
        <v>60</v>
      </c>
      <c r="C49" s="26">
        <f>подсобка!B98*$B$49/100</f>
        <v>1.5</v>
      </c>
      <c r="D49" s="26">
        <f>подсобка!C98*$B$49/100</f>
        <v>0.42</v>
      </c>
      <c r="E49" s="26">
        <f>подсобка!D98*$B$49/100</f>
        <v>15.84</v>
      </c>
      <c r="F49" s="26">
        <f>подсобка!E98*$B$49/100</f>
        <v>90</v>
      </c>
      <c r="G49" s="26">
        <f>подсобка!F98*$B$49/100</f>
        <v>0.048</v>
      </c>
      <c r="H49" s="26">
        <f>подсобка!G98*$B$49/100</f>
        <v>0</v>
      </c>
      <c r="I49" s="26">
        <f>подсобка!H98*$B$49/100</f>
        <v>0</v>
      </c>
      <c r="J49" s="26">
        <f>подсобка!I98*$B$49/100</f>
        <v>1.8</v>
      </c>
      <c r="K49" s="26">
        <f>подсобка!J98*$B$49/100</f>
        <v>12.6</v>
      </c>
      <c r="L49" s="26">
        <f>подсобка!K98*$B$49/100</f>
        <v>11.4</v>
      </c>
      <c r="M49" s="26">
        <f>подсобка!L98*$B$49/100</f>
        <v>52.2</v>
      </c>
      <c r="N49" s="26">
        <f>подсобка!M98*$B$49/100</f>
        <v>1.2</v>
      </c>
    </row>
    <row r="50" spans="1:14" s="45" customFormat="1" ht="15.75">
      <c r="A50" s="47" t="s">
        <v>10</v>
      </c>
      <c r="B50" s="47"/>
      <c r="C50" s="47">
        <f aca="true" t="shared" si="8" ref="C50:N50">SUM(C22,C27,C37,C45,C48:C49)</f>
        <v>21.343000000000004</v>
      </c>
      <c r="D50" s="47">
        <f t="shared" si="8"/>
        <v>24.166000000000004</v>
      </c>
      <c r="E50" s="47">
        <f t="shared" si="8"/>
        <v>79.087</v>
      </c>
      <c r="F50" s="47">
        <f t="shared" si="8"/>
        <v>702.7700000000001</v>
      </c>
      <c r="G50" s="47">
        <f t="shared" si="8"/>
        <v>0.458</v>
      </c>
      <c r="H50" s="47">
        <f t="shared" si="8"/>
        <v>82.42999999999999</v>
      </c>
      <c r="I50" s="47">
        <f t="shared" si="8"/>
        <v>0.09599999999999999</v>
      </c>
      <c r="J50" s="47">
        <f t="shared" si="8"/>
        <v>9.782</v>
      </c>
      <c r="K50" s="47">
        <f t="shared" si="8"/>
        <v>120.17</v>
      </c>
      <c r="L50" s="47">
        <f t="shared" si="8"/>
        <v>121.21000000000001</v>
      </c>
      <c r="M50" s="47">
        <f t="shared" si="8"/>
        <v>495.18</v>
      </c>
      <c r="N50" s="47">
        <f t="shared" si="8"/>
        <v>7.871000000000001</v>
      </c>
    </row>
    <row r="51" spans="1:14" ht="18.75">
      <c r="A51" s="2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5" customFormat="1" ht="31.5">
      <c r="A52" s="26" t="s">
        <v>181</v>
      </c>
      <c r="B52" s="26" t="s">
        <v>182</v>
      </c>
      <c r="C52" s="26">
        <f aca="true" t="shared" si="9" ref="C52:N52">SUM(C53:C59)</f>
        <v>4.8740000000000006</v>
      </c>
      <c r="D52" s="26">
        <f t="shared" si="9"/>
        <v>9.264999999999999</v>
      </c>
      <c r="E52" s="26">
        <f t="shared" si="9"/>
        <v>35.747</v>
      </c>
      <c r="F52" s="26">
        <f t="shared" si="9"/>
        <v>267.9</v>
      </c>
      <c r="G52" s="26">
        <f t="shared" si="9"/>
        <v>0.1132</v>
      </c>
      <c r="H52" s="26">
        <f t="shared" si="9"/>
        <v>0.6</v>
      </c>
      <c r="I52" s="26">
        <f t="shared" si="9"/>
        <v>0.058</v>
      </c>
      <c r="J52" s="26">
        <f t="shared" si="9"/>
        <v>5.276000000000001</v>
      </c>
      <c r="K52" s="26">
        <f t="shared" si="9"/>
        <v>86.74</v>
      </c>
      <c r="L52" s="26">
        <f t="shared" si="9"/>
        <v>20.81</v>
      </c>
      <c r="M52" s="26">
        <f t="shared" si="9"/>
        <v>117.65</v>
      </c>
      <c r="N52" s="26">
        <f t="shared" si="9"/>
        <v>0.9260000000000002</v>
      </c>
    </row>
    <row r="53" spans="1:14" s="45" customFormat="1" ht="15.75" hidden="1">
      <c r="A53" s="26" t="s">
        <v>197</v>
      </c>
      <c r="B53" s="26">
        <v>50</v>
      </c>
      <c r="C53" s="26">
        <f>подсобка!B54*$B$53/100</f>
        <v>2.85</v>
      </c>
      <c r="D53" s="26">
        <f>подсобка!C54*$B$53/100</f>
        <v>0.45</v>
      </c>
      <c r="E53" s="26">
        <f>подсобка!D54*$B$53/100</f>
        <v>25.65</v>
      </c>
      <c r="F53" s="26">
        <f>подсобка!E54*$B$53/100</f>
        <v>128</v>
      </c>
      <c r="G53" s="26">
        <f>подсобка!F54*$B$53/100</f>
        <v>0.085</v>
      </c>
      <c r="H53" s="26">
        <f>подсобка!G54*$B$53/100</f>
        <v>0</v>
      </c>
      <c r="I53" s="26">
        <f>подсобка!H54*$B$53/100</f>
        <v>0</v>
      </c>
      <c r="J53" s="26">
        <f>подсобка!I54*$B$53/100</f>
        <v>1.5</v>
      </c>
      <c r="K53" s="26">
        <f>подсобка!J54*$B$53/100</f>
        <v>9</v>
      </c>
      <c r="L53" s="26">
        <f>подсобка!K54*$B$53/100</f>
        <v>8</v>
      </c>
      <c r="M53" s="26">
        <f>подсобка!L54*$B$53/100</f>
        <v>43</v>
      </c>
      <c r="N53" s="26">
        <f>подсобка!M54*$B$53/100</f>
        <v>0.6</v>
      </c>
    </row>
    <row r="54" spans="1:14" s="45" customFormat="1" ht="15.75" hidden="1">
      <c r="A54" s="26" t="s">
        <v>193</v>
      </c>
      <c r="B54" s="26">
        <v>6</v>
      </c>
      <c r="C54" s="26">
        <f>подсобка!B107*$B$54/100</f>
        <v>0.42</v>
      </c>
      <c r="D54" s="26">
        <f>подсобка!C107*$B$54/100</f>
        <v>0.606</v>
      </c>
      <c r="E54" s="26">
        <f>подсобка!D107*$B$54/100</f>
        <v>0.041999999999999996</v>
      </c>
      <c r="F54" s="26">
        <f>подсобка!E107*$B$54/100</f>
        <v>9.42</v>
      </c>
      <c r="G54" s="26">
        <f>подсобка!F107*$B$54/100</f>
        <v>0.004200000000000001</v>
      </c>
      <c r="H54" s="26">
        <f>подсобка!G107*$B$54/100</f>
        <v>0</v>
      </c>
      <c r="I54" s="26">
        <f>подсобка!H107*$B$54/100</f>
        <v>0.020999999999999998</v>
      </c>
      <c r="J54" s="26">
        <f>подсобка!I107*$B$54/100</f>
        <v>0.12</v>
      </c>
      <c r="K54" s="26">
        <f>подсобка!J107*$B$54/100</f>
        <v>3.3</v>
      </c>
      <c r="L54" s="26">
        <f>подсобка!K107*$B$54/100</f>
        <v>3.24</v>
      </c>
      <c r="M54" s="26">
        <f>подсобка!L107*$B$54/100</f>
        <v>11.1</v>
      </c>
      <c r="N54" s="26">
        <f>подсобка!M107*$B$54/100</f>
        <v>0.16200000000000003</v>
      </c>
    </row>
    <row r="55" spans="1:14" s="45" customFormat="1" ht="15.75" hidden="1">
      <c r="A55" s="26" t="s">
        <v>21</v>
      </c>
      <c r="B55" s="26" t="s">
        <v>194</v>
      </c>
      <c r="C55" s="26">
        <f>подсобка!B48*$B$55/100</f>
        <v>1.32</v>
      </c>
      <c r="D55" s="26">
        <f>подсобка!C48*$B$55/100</f>
        <v>1.44</v>
      </c>
      <c r="E55" s="26">
        <f>подсобка!D48*$B$55/100</f>
        <v>2.82</v>
      </c>
      <c r="F55" s="26">
        <f>подсобка!E48*$B$55/100</f>
        <v>34.8</v>
      </c>
      <c r="G55" s="26">
        <f>подсобка!F48*$B$55/100</f>
        <v>0.012</v>
      </c>
      <c r="H55" s="26">
        <f>подсобка!G48*$B$55/100</f>
        <v>0.6</v>
      </c>
      <c r="I55" s="26">
        <f>подсобка!H48*$B$55/100</f>
        <v>0.012</v>
      </c>
      <c r="J55" s="26">
        <f>подсобка!I48*$B$55/100</f>
        <v>0.18</v>
      </c>
      <c r="K55" s="26">
        <f>подсобка!J48*$B$55/100</f>
        <v>72.6</v>
      </c>
      <c r="L55" s="26">
        <f>подсобка!K48*$B$55/100</f>
        <v>8.4</v>
      </c>
      <c r="M55" s="26">
        <f>подсобка!L48*$B$55/100</f>
        <v>54.6</v>
      </c>
      <c r="N55" s="26">
        <f>подсобка!M48*$B$55/100</f>
        <v>0.06</v>
      </c>
    </row>
    <row r="56" spans="1:14" s="45" customFormat="1" ht="15.75" hidden="1">
      <c r="A56" s="26" t="s">
        <v>198</v>
      </c>
      <c r="B56" s="26" t="s">
        <v>255</v>
      </c>
      <c r="C56" s="26">
        <f>подсобка!B44*$B$56/100</f>
        <v>0</v>
      </c>
      <c r="D56" s="26">
        <f>подсобка!C44*$B$56/100</f>
        <v>3.55</v>
      </c>
      <c r="E56" s="26">
        <f>подсобка!D44*$B$56/100</f>
        <v>0</v>
      </c>
      <c r="F56" s="26">
        <f>подсобка!E44*$B$56/100</f>
        <v>35</v>
      </c>
      <c r="G56" s="26">
        <f>подсобка!F44*$B$56/100</f>
        <v>0</v>
      </c>
      <c r="H56" s="26">
        <f>подсобка!G44*$B$56/100</f>
        <v>0</v>
      </c>
      <c r="I56" s="26">
        <f>подсобка!H44*$B$56/100</f>
        <v>0</v>
      </c>
      <c r="J56" s="26">
        <f>подсобка!I44*$B$56/100</f>
        <v>3.35</v>
      </c>
      <c r="K56" s="26">
        <f>подсобка!J44*$B$56/100</f>
        <v>0</v>
      </c>
      <c r="L56" s="26">
        <f>подсобка!K44*$B$56/100</f>
        <v>0</v>
      </c>
      <c r="M56" s="26">
        <f>подсобка!L44*$B$56/100</f>
        <v>0</v>
      </c>
      <c r="N56" s="26">
        <f>подсобка!M44*$B$56/100</f>
        <v>0</v>
      </c>
    </row>
    <row r="57" spans="1:14" s="45" customFormat="1" ht="15.75" hidden="1">
      <c r="A57" s="26" t="s">
        <v>195</v>
      </c>
      <c r="B57" s="26" t="s">
        <v>255</v>
      </c>
      <c r="C57" s="26">
        <f>подсобка!B45*$B$57/100</f>
        <v>0.03</v>
      </c>
      <c r="D57" s="26">
        <f>подсобка!C45*$B$57/100</f>
        <v>3.075</v>
      </c>
      <c r="E57" s="26">
        <f>подсобка!D45*$B$57/100</f>
        <v>0.045</v>
      </c>
      <c r="F57" s="26">
        <f>подсобка!E45*$B$57/100</f>
        <v>32.5</v>
      </c>
      <c r="G57" s="26">
        <f>подсобка!F45*$B$57/100</f>
        <v>0</v>
      </c>
      <c r="H57" s="26">
        <f>подсобка!G45*$B$57/100</f>
        <v>0</v>
      </c>
      <c r="I57" s="26">
        <f>подсобка!H45*$B$57/100</f>
        <v>0.025</v>
      </c>
      <c r="J57" s="26">
        <f>подсобка!I45*$B$57/100</f>
        <v>0.11</v>
      </c>
      <c r="K57" s="26">
        <f>подсобка!J45*$B$57/100</f>
        <v>1.1</v>
      </c>
      <c r="L57" s="26">
        <f>подсобка!K45*$B$57/100</f>
        <v>0.15</v>
      </c>
      <c r="M57" s="26">
        <f>подсобка!L45*$B$57/100</f>
        <v>0.95</v>
      </c>
      <c r="N57" s="26">
        <f>подсобка!M45*$B$57/100</f>
        <v>0.01</v>
      </c>
    </row>
    <row r="58" spans="1:14" s="45" customFormat="1" ht="15.75" hidden="1">
      <c r="A58" s="26" t="s">
        <v>257</v>
      </c>
      <c r="B58" s="26">
        <v>10</v>
      </c>
      <c r="C58" s="26">
        <f>подсобка!B73*$B$58/100</f>
        <v>0</v>
      </c>
      <c r="D58" s="26">
        <f>подсобка!C73*$B$58/100</f>
        <v>0</v>
      </c>
      <c r="E58" s="26">
        <f>подсобка!D73*$B$58/100</f>
        <v>7.02</v>
      </c>
      <c r="F58" s="26">
        <f>подсобка!E73*$B$58/100</f>
        <v>26</v>
      </c>
      <c r="G58" s="26">
        <f>подсобка!F73*$B$58/100</f>
        <v>0</v>
      </c>
      <c r="H58" s="26">
        <f>подсобка!G73*$B$58/100</f>
        <v>0</v>
      </c>
      <c r="I58" s="26">
        <f>подсобка!H73*$B$58/100</f>
        <v>0</v>
      </c>
      <c r="J58" s="26">
        <f>подсобка!I73*$B$58/100</f>
        <v>0</v>
      </c>
      <c r="K58" s="26">
        <f>подсобка!J73*$B$58/100</f>
        <v>0.2</v>
      </c>
      <c r="L58" s="26">
        <f>подсобка!K73*$B$58/100</f>
        <v>0</v>
      </c>
      <c r="M58" s="26">
        <f>подсобка!L73*$B$58/100</f>
        <v>0</v>
      </c>
      <c r="N58" s="26">
        <f>подсобка!M73*$B$58/100</f>
        <v>0.03</v>
      </c>
    </row>
    <row r="59" spans="1:14" s="45" customFormat="1" ht="15.75" hidden="1">
      <c r="A59" s="26" t="s">
        <v>214</v>
      </c>
      <c r="B59" s="26">
        <v>2</v>
      </c>
      <c r="C59" s="26">
        <f>подсобка!B26*$B$59/100</f>
        <v>0.254</v>
      </c>
      <c r="D59" s="26">
        <f>подсобка!C26*$B$59/100</f>
        <v>0.14400000000000002</v>
      </c>
      <c r="E59" s="26">
        <f>подсобка!D26*$B$59/100</f>
        <v>0.17</v>
      </c>
      <c r="F59" s="26">
        <f>подсобка!E26*$B$59/100</f>
        <v>2.18</v>
      </c>
      <c r="G59" s="26">
        <f>подсобка!F26*$B$59/100</f>
        <v>0.012</v>
      </c>
      <c r="H59" s="26">
        <f>подсобка!G26*$B$59/100</f>
        <v>0</v>
      </c>
      <c r="I59" s="26">
        <f>подсобка!H26*$B$59/100</f>
        <v>0</v>
      </c>
      <c r="J59" s="26">
        <f>подсобка!I26*$B$59/100</f>
        <v>0.016</v>
      </c>
      <c r="K59" s="26">
        <f>подсобка!J26*$B$59/100</f>
        <v>0.54</v>
      </c>
      <c r="L59" s="26">
        <f>подсобка!K26*$B$59/100</f>
        <v>1.02</v>
      </c>
      <c r="M59" s="26">
        <f>подсобка!L26*$B$59/100</f>
        <v>8</v>
      </c>
      <c r="N59" s="26">
        <f>подсобка!M26*$B$59/100</f>
        <v>0.064</v>
      </c>
    </row>
    <row r="60" spans="1:14" s="45" customFormat="1" ht="15.75">
      <c r="A60" s="26" t="s">
        <v>172</v>
      </c>
      <c r="B60" s="26" t="s">
        <v>302</v>
      </c>
      <c r="C60" s="26">
        <f aca="true" t="shared" si="10" ref="C60:N60">SUM(C61:C63)</f>
        <v>2.2600000000000002</v>
      </c>
      <c r="D60" s="26">
        <f t="shared" si="10"/>
        <v>2.4153</v>
      </c>
      <c r="E60" s="26">
        <f t="shared" si="10"/>
        <v>11.7407</v>
      </c>
      <c r="F60" s="26">
        <f t="shared" si="10"/>
        <v>84.4554</v>
      </c>
      <c r="G60" s="26">
        <f t="shared" si="10"/>
        <v>0.02021</v>
      </c>
      <c r="H60" s="26">
        <f t="shared" si="10"/>
        <v>1.03</v>
      </c>
      <c r="I60" s="26">
        <f t="shared" si="10"/>
        <v>0.02015</v>
      </c>
      <c r="J60" s="26">
        <f t="shared" si="10"/>
        <v>0.3</v>
      </c>
      <c r="K60" s="26">
        <f t="shared" si="10"/>
        <v>122.685</v>
      </c>
      <c r="L60" s="26">
        <f t="shared" si="10"/>
        <v>15.32</v>
      </c>
      <c r="M60" s="26">
        <f t="shared" si="10"/>
        <v>93.472</v>
      </c>
      <c r="N60" s="26">
        <f t="shared" si="10"/>
        <v>0.376</v>
      </c>
    </row>
    <row r="61" spans="1:14" s="15" customFormat="1" ht="18.75" hidden="1">
      <c r="A61" s="16" t="s">
        <v>204</v>
      </c>
      <c r="B61" s="4">
        <v>10</v>
      </c>
      <c r="C61" s="4">
        <f>подсобка!B73*$B$61/100</f>
        <v>0</v>
      </c>
      <c r="D61" s="4">
        <f>подсобка!C73*$B$61/100</f>
        <v>0</v>
      </c>
      <c r="E61" s="4">
        <f>подсобка!D73*$B$61/100</f>
        <v>7.02</v>
      </c>
      <c r="F61" s="4">
        <f>подсобка!E73*$B$61/100</f>
        <v>26</v>
      </c>
      <c r="G61" s="4">
        <f>подсобка!F73*$B$61/100</f>
        <v>0</v>
      </c>
      <c r="H61" s="4">
        <f>подсобка!G73*$B$61/100</f>
        <v>0</v>
      </c>
      <c r="I61" s="4">
        <f>подсобка!H73*$B$61/100</f>
        <v>0</v>
      </c>
      <c r="J61" s="4">
        <f>подсобка!I73*$B$61/100</f>
        <v>0</v>
      </c>
      <c r="K61" s="4">
        <f>подсобка!J73*$B$61/100</f>
        <v>0.2</v>
      </c>
      <c r="L61" s="4">
        <f>подсобка!K73*$B$61/100</f>
        <v>0</v>
      </c>
      <c r="M61" s="4">
        <f>подсобка!L73*$B$61/100</f>
        <v>0</v>
      </c>
      <c r="N61" s="4">
        <f>подсобка!M73*$B$61/100</f>
        <v>0.03</v>
      </c>
    </row>
    <row r="62" spans="1:14" s="15" customFormat="1" ht="18.75" hidden="1">
      <c r="A62" s="16" t="s">
        <v>216</v>
      </c>
      <c r="B62" s="4">
        <v>0.3</v>
      </c>
      <c r="C62" s="4">
        <f>подсобка!B101*$B$62/100</f>
        <v>0.06</v>
      </c>
      <c r="D62" s="4">
        <f>подсобка!C101*$B$62/100</f>
        <v>0.015299999999999998</v>
      </c>
      <c r="E62" s="4">
        <f>подсобка!D101*$B$62/100</f>
        <v>0.0207</v>
      </c>
      <c r="F62" s="4">
        <f>подсобка!E101*$B$62/100</f>
        <v>0.45539999999999997</v>
      </c>
      <c r="G62" s="4">
        <f>подсобка!F101*$B$62/100</f>
        <v>0.00021</v>
      </c>
      <c r="H62" s="4">
        <f>подсобка!G101*$B$62/100</f>
        <v>0.03</v>
      </c>
      <c r="I62" s="4">
        <f>подсобка!H101*$B$62/100</f>
        <v>0.00015</v>
      </c>
      <c r="J62" s="4">
        <f>подсобка!I101*$B$62/100</f>
        <v>0</v>
      </c>
      <c r="K62" s="4">
        <f>подсобка!J101*$B$62/100</f>
        <v>1.485</v>
      </c>
      <c r="L62" s="4">
        <f>подсобка!K101*$B$62/100</f>
        <v>1.32</v>
      </c>
      <c r="M62" s="4">
        <f>подсобка!L101*$B$62/100</f>
        <v>2.472</v>
      </c>
      <c r="N62" s="4">
        <f>подсобка!M101*$B$62/100</f>
        <v>0.24599999999999997</v>
      </c>
    </row>
    <row r="63" spans="1:14" s="15" customFormat="1" ht="18.75" hidden="1">
      <c r="A63" s="16" t="s">
        <v>21</v>
      </c>
      <c r="B63" s="4">
        <v>100</v>
      </c>
      <c r="C63" s="4">
        <f>подсобка!B48*$B$63/100</f>
        <v>2.2</v>
      </c>
      <c r="D63" s="4">
        <f>подсобка!C48*$B$63/100</f>
        <v>2.4</v>
      </c>
      <c r="E63" s="4">
        <f>подсобка!D48*$B$63/100</f>
        <v>4.7</v>
      </c>
      <c r="F63" s="4">
        <f>подсобка!E48*$B$63/100</f>
        <v>58</v>
      </c>
      <c r="G63" s="4">
        <f>подсобка!F48*$B$63/100</f>
        <v>0.02</v>
      </c>
      <c r="H63" s="4">
        <f>подсобка!G48*$B$63/100</f>
        <v>1</v>
      </c>
      <c r="I63" s="4">
        <f>подсобка!H48*$B$63/100</f>
        <v>0.02</v>
      </c>
      <c r="J63" s="4">
        <f>подсобка!I48*$B$63/100</f>
        <v>0.3</v>
      </c>
      <c r="K63" s="4">
        <f>подсобка!J48*$B$63/100</f>
        <v>121</v>
      </c>
      <c r="L63" s="4">
        <f>подсобка!K48*$B$63/100</f>
        <v>14</v>
      </c>
      <c r="M63" s="4">
        <f>подсобка!L48*$B$63/100</f>
        <v>91</v>
      </c>
      <c r="N63" s="4">
        <f>подсобка!M48*$B$63/100</f>
        <v>0.1</v>
      </c>
    </row>
    <row r="64" spans="1:14" s="45" customFormat="1" ht="15.75">
      <c r="A64" s="47" t="s">
        <v>10</v>
      </c>
      <c r="B64" s="47"/>
      <c r="C64" s="47">
        <f aca="true" t="shared" si="11" ref="C64:N64">SUM(C52,C60)</f>
        <v>7.134</v>
      </c>
      <c r="D64" s="47">
        <f t="shared" si="11"/>
        <v>11.680299999999999</v>
      </c>
      <c r="E64" s="47">
        <f t="shared" si="11"/>
        <v>47.487700000000004</v>
      </c>
      <c r="F64" s="47">
        <f t="shared" si="11"/>
        <v>352.3554</v>
      </c>
      <c r="G64" s="47">
        <f t="shared" si="11"/>
        <v>0.13341</v>
      </c>
      <c r="H64" s="47">
        <f t="shared" si="11"/>
        <v>1.63</v>
      </c>
      <c r="I64" s="47">
        <f t="shared" si="11"/>
        <v>0.07815</v>
      </c>
      <c r="J64" s="47">
        <f t="shared" si="11"/>
        <v>5.5760000000000005</v>
      </c>
      <c r="K64" s="47">
        <f t="shared" si="11"/>
        <v>209.425</v>
      </c>
      <c r="L64" s="47">
        <f t="shared" si="11"/>
        <v>36.129999999999995</v>
      </c>
      <c r="M64" s="47">
        <f t="shared" si="11"/>
        <v>211.122</v>
      </c>
      <c r="N64" s="47">
        <f t="shared" si="11"/>
        <v>1.302</v>
      </c>
    </row>
    <row r="65" spans="1:14" ht="18.75">
      <c r="A65" s="2" t="s">
        <v>22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45" customFormat="1" ht="15.75">
      <c r="A66" s="26" t="s">
        <v>321</v>
      </c>
      <c r="B66" s="26">
        <v>200</v>
      </c>
      <c r="C66" s="26">
        <f>SUM(C67:C73)</f>
        <v>6.348</v>
      </c>
      <c r="D66" s="26">
        <f aca="true" t="shared" si="12" ref="D66:N66">SUM(D67:D73)</f>
        <v>6.145999999999999</v>
      </c>
      <c r="E66" s="26">
        <f t="shared" si="12"/>
        <v>53.872</v>
      </c>
      <c r="F66" s="26">
        <f t="shared" si="12"/>
        <v>261.88</v>
      </c>
      <c r="G66" s="26">
        <f t="shared" si="12"/>
        <v>0.0712</v>
      </c>
      <c r="H66" s="26">
        <f t="shared" si="12"/>
        <v>9</v>
      </c>
      <c r="I66" s="26">
        <f t="shared" si="12"/>
        <v>0.040999999999999995</v>
      </c>
      <c r="J66" s="26">
        <f t="shared" si="12"/>
        <v>4.848</v>
      </c>
      <c r="K66" s="26">
        <f t="shared" si="12"/>
        <v>146.62</v>
      </c>
      <c r="L66" s="26">
        <f t="shared" si="12"/>
        <v>33.42</v>
      </c>
      <c r="M66" s="26">
        <f t="shared" si="12"/>
        <v>158.36</v>
      </c>
      <c r="N66" s="26">
        <f t="shared" si="12"/>
        <v>2.5130000000000003</v>
      </c>
    </row>
    <row r="67" spans="1:14" s="46" customFormat="1" ht="18.75" hidden="1">
      <c r="A67" s="26" t="s">
        <v>320</v>
      </c>
      <c r="B67" s="26">
        <v>60</v>
      </c>
      <c r="C67" s="26">
        <f>подсобка!B105*$B$67/100</f>
        <v>0.444</v>
      </c>
      <c r="D67" s="26">
        <f>подсобка!C105*$B$67/100</f>
        <v>0</v>
      </c>
      <c r="E67" s="26">
        <f>подсобка!D105*$B$67/100</f>
        <v>6.78</v>
      </c>
      <c r="F67" s="26">
        <f>подсобка!E105*$B$67/100</f>
        <v>27.6</v>
      </c>
      <c r="G67" s="26">
        <f>подсобка!F105*$B$67/100</f>
        <v>0.006</v>
      </c>
      <c r="H67" s="26">
        <f>подсобка!G105*$B$67/100</f>
        <v>7.8</v>
      </c>
      <c r="I67" s="26">
        <f>подсобка!H105*$B$67/100</f>
        <v>0</v>
      </c>
      <c r="J67" s="26">
        <f>подсобка!I105*$B$67/100</f>
        <v>0.24</v>
      </c>
      <c r="K67" s="26">
        <f>подсобка!J105*$B$67/100</f>
        <v>9.6</v>
      </c>
      <c r="L67" s="26">
        <f>подсобка!K105*$B$67/100</f>
        <v>5.4</v>
      </c>
      <c r="M67" s="26">
        <f>подсобка!L105*$B$67/100</f>
        <v>6.6</v>
      </c>
      <c r="N67" s="26">
        <f>подсобка!M105*$B$67/100</f>
        <v>1.32</v>
      </c>
    </row>
    <row r="68" spans="1:14" s="46" customFormat="1" ht="18.75" hidden="1">
      <c r="A68" s="26" t="s">
        <v>247</v>
      </c>
      <c r="B68" s="26">
        <v>50</v>
      </c>
      <c r="C68" s="26">
        <f>подсобка!B69*$B$68/100</f>
        <v>3.25</v>
      </c>
      <c r="D68" s="26">
        <f>подсобка!C69*$B$68/100</f>
        <v>0.3</v>
      </c>
      <c r="E68" s="26">
        <f>подсобка!D69*$B$68/100</f>
        <v>38.65</v>
      </c>
      <c r="F68" s="26">
        <f>подсобка!E69*$B$68/100</f>
        <v>125</v>
      </c>
      <c r="G68" s="26">
        <f>подсобка!F69*$B$68/100</f>
        <v>0.04</v>
      </c>
      <c r="H68" s="26">
        <f>подсобка!G69*$B$68/100</f>
        <v>0</v>
      </c>
      <c r="I68" s="26">
        <f>подсобка!H69*$B$68/100</f>
        <v>0</v>
      </c>
      <c r="J68" s="26">
        <f>подсобка!I69*$B$68/100</f>
        <v>1.5</v>
      </c>
      <c r="K68" s="26">
        <f>подсобка!J69*$B$68/100</f>
        <v>12</v>
      </c>
      <c r="L68" s="26">
        <f>подсобка!K69*$B$68/100</f>
        <v>10.5</v>
      </c>
      <c r="M68" s="26">
        <f>подсобка!L69*$B$68/100</f>
        <v>48.5</v>
      </c>
      <c r="N68" s="26">
        <f>подсобка!M69*$B$68/100</f>
        <v>0.9</v>
      </c>
    </row>
    <row r="69" spans="1:14" s="46" customFormat="1" ht="18.75" hidden="1">
      <c r="A69" s="26" t="s">
        <v>195</v>
      </c>
      <c r="B69" s="26">
        <v>4</v>
      </c>
      <c r="C69" s="26">
        <f>подсобка!B44*$B$69/100</f>
        <v>0</v>
      </c>
      <c r="D69" s="26">
        <f>подсобка!C44*$B$69/100</f>
        <v>2.84</v>
      </c>
      <c r="E69" s="26">
        <f>подсобка!D44*$B$69/100</f>
        <v>0</v>
      </c>
      <c r="F69" s="26">
        <f>подсобка!E44*$B$69/100</f>
        <v>28</v>
      </c>
      <c r="G69" s="26">
        <f>подсобка!F44*$B$69/100</f>
        <v>0</v>
      </c>
      <c r="H69" s="26">
        <f>подсобка!G44*$B$69/100</f>
        <v>0</v>
      </c>
      <c r="I69" s="26">
        <f>подсобка!H44*$B$69/100</f>
        <v>0</v>
      </c>
      <c r="J69" s="26">
        <f>подсобка!I44*$B$69/100</f>
        <v>2.68</v>
      </c>
      <c r="K69" s="26">
        <f>подсобка!J44*$B$69/100</f>
        <v>0</v>
      </c>
      <c r="L69" s="26">
        <f>подсобка!K44*$B$69/100</f>
        <v>0</v>
      </c>
      <c r="M69" s="26">
        <f>подсобка!L44*$B$69/100</f>
        <v>0</v>
      </c>
      <c r="N69" s="26">
        <f>подсобка!M44*$B$69/100</f>
        <v>0</v>
      </c>
    </row>
    <row r="70" spans="1:14" s="46" customFormat="1" ht="18.75" hidden="1">
      <c r="A70" s="26" t="s">
        <v>198</v>
      </c>
      <c r="B70" s="26" t="s">
        <v>196</v>
      </c>
      <c r="C70" s="26">
        <f>подсобка!B41*$B$70/100</f>
        <v>0.034</v>
      </c>
      <c r="D70" s="26">
        <f>подсобка!C41*$B$70/100</f>
        <v>0</v>
      </c>
      <c r="E70" s="26">
        <f>подсобка!D41*$B$70/100</f>
        <v>0.19</v>
      </c>
      <c r="F70" s="26">
        <f>подсобка!E41*$B$70/100</f>
        <v>0.86</v>
      </c>
      <c r="G70" s="26">
        <f>подсобка!F41*$B$70/100</f>
        <v>0.001</v>
      </c>
      <c r="H70" s="26">
        <f>подсобка!G41*$B$70/100</f>
        <v>0.2</v>
      </c>
      <c r="I70" s="26">
        <f>подсобка!H41*$B$70/100</f>
        <v>0</v>
      </c>
      <c r="J70" s="26">
        <f>подсобка!I41*$B$70/100</f>
        <v>0.008</v>
      </c>
      <c r="K70" s="26">
        <f>подсобка!J41*$B$70/100</f>
        <v>0.62</v>
      </c>
      <c r="L70" s="26">
        <f>подсобка!K41*$B$70/100</f>
        <v>0.28</v>
      </c>
      <c r="M70" s="26">
        <f>подсобка!L41*$B$70/100</f>
        <v>1.16</v>
      </c>
      <c r="N70" s="26">
        <f>подсобка!M41*$B$70/100</f>
        <v>0.016</v>
      </c>
    </row>
    <row r="71" spans="1:14" s="46" customFormat="1" ht="18.75" hidden="1">
      <c r="A71" s="26" t="s">
        <v>193</v>
      </c>
      <c r="B71" s="26">
        <v>6</v>
      </c>
      <c r="C71" s="26">
        <f>подсобка!B107*$B$71/100</f>
        <v>0.42</v>
      </c>
      <c r="D71" s="26">
        <f>подсобка!C107*$B$71/100</f>
        <v>0.606</v>
      </c>
      <c r="E71" s="26">
        <f>подсобка!D107*$B$71/100</f>
        <v>0.041999999999999996</v>
      </c>
      <c r="F71" s="26">
        <f>подсобка!E107*$B$71/100</f>
        <v>9.42</v>
      </c>
      <c r="G71" s="26">
        <f>подсобка!F107*$B$71/100</f>
        <v>0.004200000000000001</v>
      </c>
      <c r="H71" s="26">
        <f>подсобка!G107*$B$71/100</f>
        <v>0</v>
      </c>
      <c r="I71" s="26">
        <f>подсобка!H107*$B$71/100</f>
        <v>0.020999999999999998</v>
      </c>
      <c r="J71" s="26">
        <f>подсобка!I107*$B$71/100</f>
        <v>0.12</v>
      </c>
      <c r="K71" s="26">
        <f>подсобка!J107*$B$71/100</f>
        <v>3.3</v>
      </c>
      <c r="L71" s="26">
        <f>подсобка!K107*$B$71/100</f>
        <v>3.24</v>
      </c>
      <c r="M71" s="26">
        <f>подсобка!L107*$B$71/100</f>
        <v>11.1</v>
      </c>
      <c r="N71" s="26">
        <f>подсобка!M107*$B$71/100</f>
        <v>0.16200000000000003</v>
      </c>
    </row>
    <row r="72" spans="1:14" s="46" customFormat="1" ht="18.75" hidden="1">
      <c r="A72" s="26" t="s">
        <v>204</v>
      </c>
      <c r="B72" s="26">
        <v>5</v>
      </c>
      <c r="C72" s="26">
        <f>подсобка!B73*$B$72/100</f>
        <v>0</v>
      </c>
      <c r="D72" s="26">
        <f>подсобка!C73*$B$72/100</f>
        <v>0</v>
      </c>
      <c r="E72" s="26">
        <f>подсобка!D73*$B$72/100</f>
        <v>3.51</v>
      </c>
      <c r="F72" s="26">
        <f>подсобка!E73*$B$72/100</f>
        <v>13</v>
      </c>
      <c r="G72" s="26">
        <f>подсобка!F73*$B$72/100</f>
        <v>0</v>
      </c>
      <c r="H72" s="26">
        <f>подсобка!G73*$B$72/100</f>
        <v>0</v>
      </c>
      <c r="I72" s="26">
        <f>подсобка!H73*$B$72/100</f>
        <v>0</v>
      </c>
      <c r="J72" s="26">
        <f>подсобка!I73*$B$72/100</f>
        <v>0</v>
      </c>
      <c r="K72" s="26">
        <f>подсобка!J73*$B$72/100</f>
        <v>0.1</v>
      </c>
      <c r="L72" s="26">
        <f>подсобка!K73*$B$72/100</f>
        <v>0</v>
      </c>
      <c r="M72" s="26">
        <f>подсобка!L73*$B$72/100</f>
        <v>0</v>
      </c>
      <c r="N72" s="26">
        <f>подсобка!M73*$B$72/100</f>
        <v>0.015</v>
      </c>
    </row>
    <row r="73" spans="1:14" s="46" customFormat="1" ht="18.75" hidden="1">
      <c r="A73" s="26" t="s">
        <v>21</v>
      </c>
      <c r="B73" s="26" t="s">
        <v>269</v>
      </c>
      <c r="C73" s="26">
        <f>подсобка!B48*$B$73/100</f>
        <v>2.2</v>
      </c>
      <c r="D73" s="26">
        <f>подсобка!C48*$B$73/100</f>
        <v>2.4</v>
      </c>
      <c r="E73" s="26">
        <f>подсобка!D48*$B$73/100</f>
        <v>4.7</v>
      </c>
      <c r="F73" s="26">
        <f>подсобка!E48*$B$73/100</f>
        <v>58</v>
      </c>
      <c r="G73" s="26">
        <f>подсобка!F48*$B$73/100</f>
        <v>0.02</v>
      </c>
      <c r="H73" s="26">
        <f>подсобка!G48*$B$73/100</f>
        <v>1</v>
      </c>
      <c r="I73" s="26">
        <f>подсобка!H48*$B$73/100</f>
        <v>0.02</v>
      </c>
      <c r="J73" s="26">
        <f>подсобка!I48*$B$73/100</f>
        <v>0.3</v>
      </c>
      <c r="K73" s="26">
        <f>подсобка!J48*$B$73/100</f>
        <v>121</v>
      </c>
      <c r="L73" s="26">
        <f>подсобка!K48*$B$73/100</f>
        <v>14</v>
      </c>
      <c r="M73" s="26">
        <f>подсобка!L48*$B$73/100</f>
        <v>91</v>
      </c>
      <c r="N73" s="26">
        <f>подсобка!M48*$B$73/100</f>
        <v>0.1</v>
      </c>
    </row>
    <row r="74" spans="1:14" s="46" customFormat="1" ht="18.75">
      <c r="A74" s="26" t="s">
        <v>339</v>
      </c>
      <c r="B74" s="26">
        <v>20</v>
      </c>
      <c r="C74" s="26">
        <f>подсобка!B49*$B$74/100</f>
        <v>1.4</v>
      </c>
      <c r="D74" s="26">
        <f>подсобка!C49*$B$74/100</f>
        <v>1.04</v>
      </c>
      <c r="E74" s="26">
        <f>подсобка!D49*$B$74/100</f>
        <v>1.9</v>
      </c>
      <c r="F74" s="26">
        <f>подсобка!E49*$B$74/100</f>
        <v>27</v>
      </c>
      <c r="G74" s="26">
        <f>подсобка!F49*$B$74/100</f>
        <v>0.012</v>
      </c>
      <c r="H74" s="26">
        <f>подсобка!G49*$B$74/100</f>
        <v>0.24</v>
      </c>
      <c r="I74" s="26">
        <f>подсобка!H49*$B$74/100</f>
        <v>0.004</v>
      </c>
      <c r="J74" s="26">
        <f>подсобка!I49*$B$74/100</f>
        <v>0</v>
      </c>
      <c r="K74" s="26">
        <f>подсобка!J49*$B$74/100</f>
        <v>48.4</v>
      </c>
      <c r="L74" s="26">
        <f>подсобка!K49*$B$74/100</f>
        <v>7.4</v>
      </c>
      <c r="M74" s="26">
        <f>подсобка!L49*$B$74/100</f>
        <v>40.8</v>
      </c>
      <c r="N74" s="26">
        <f>подсобка!M49*$B$74/100</f>
        <v>0.04</v>
      </c>
    </row>
    <row r="75" spans="1:14" s="45" customFormat="1" ht="15.75">
      <c r="A75" s="26" t="s">
        <v>23</v>
      </c>
      <c r="B75" s="26" t="s">
        <v>302</v>
      </c>
      <c r="C75" s="26">
        <f aca="true" t="shared" si="13" ref="C75:N75">SUM(C76:C77)</f>
        <v>0.06</v>
      </c>
      <c r="D75" s="26">
        <f t="shared" si="13"/>
        <v>0.015299999999999998</v>
      </c>
      <c r="E75" s="26">
        <f t="shared" si="13"/>
        <v>7.040699999999999</v>
      </c>
      <c r="F75" s="26">
        <f t="shared" si="13"/>
        <v>26.4554</v>
      </c>
      <c r="G75" s="26">
        <f t="shared" si="13"/>
        <v>0.00021</v>
      </c>
      <c r="H75" s="26">
        <f t="shared" si="13"/>
        <v>0.03</v>
      </c>
      <c r="I75" s="26">
        <f t="shared" si="13"/>
        <v>0.00015</v>
      </c>
      <c r="J75" s="26">
        <f t="shared" si="13"/>
        <v>0</v>
      </c>
      <c r="K75" s="26">
        <f t="shared" si="13"/>
        <v>1.685</v>
      </c>
      <c r="L75" s="26">
        <f t="shared" si="13"/>
        <v>1.32</v>
      </c>
      <c r="M75" s="26">
        <f t="shared" si="13"/>
        <v>2.472</v>
      </c>
      <c r="N75" s="26">
        <f t="shared" si="13"/>
        <v>0.27599999999999997</v>
      </c>
    </row>
    <row r="76" spans="1:14" s="46" customFormat="1" ht="18.75" hidden="1">
      <c r="A76" s="26" t="s">
        <v>204</v>
      </c>
      <c r="B76" s="26">
        <v>10</v>
      </c>
      <c r="C76" s="26">
        <f>подсобка!B73*$B$76/100</f>
        <v>0</v>
      </c>
      <c r="D76" s="26">
        <f>подсобка!C73*$B$76/100</f>
        <v>0</v>
      </c>
      <c r="E76" s="26">
        <f>подсобка!D73*$B$76/100</f>
        <v>7.02</v>
      </c>
      <c r="F76" s="26">
        <f>подсобка!E73*$B$76/100</f>
        <v>26</v>
      </c>
      <c r="G76" s="26">
        <f>подсобка!F73*$B$76/100</f>
        <v>0</v>
      </c>
      <c r="H76" s="26">
        <f>подсобка!G73*$B$76/100</f>
        <v>0</v>
      </c>
      <c r="I76" s="26">
        <f>подсобка!H73*$B$76/100</f>
        <v>0</v>
      </c>
      <c r="J76" s="26">
        <f>подсобка!I73*$B$76/100</f>
        <v>0</v>
      </c>
      <c r="K76" s="26">
        <f>подсобка!J73*$B$76/100</f>
        <v>0.2</v>
      </c>
      <c r="L76" s="26">
        <f>подсобка!K73*$B$76/100</f>
        <v>0</v>
      </c>
      <c r="M76" s="26">
        <f>подсобка!L73*$B$76/100</f>
        <v>0</v>
      </c>
      <c r="N76" s="26">
        <f>подсобка!M73*$B$76/100</f>
        <v>0.03</v>
      </c>
    </row>
    <row r="77" spans="1:14" s="46" customFormat="1" ht="18.75" hidden="1">
      <c r="A77" s="26" t="s">
        <v>216</v>
      </c>
      <c r="B77" s="26">
        <v>0.3</v>
      </c>
      <c r="C77" s="26">
        <f>подсобка!B101*$B$77/100</f>
        <v>0.06</v>
      </c>
      <c r="D77" s="26">
        <f>подсобка!C101*$B$77/100</f>
        <v>0.015299999999999998</v>
      </c>
      <c r="E77" s="26">
        <f>подсобка!D101*$B$77/100</f>
        <v>0.0207</v>
      </c>
      <c r="F77" s="26">
        <f>подсобка!E101*$B$77/100</f>
        <v>0.45539999999999997</v>
      </c>
      <c r="G77" s="26">
        <f>подсобка!F101*$B$77/100</f>
        <v>0.00021</v>
      </c>
      <c r="H77" s="26">
        <f>подсобка!G101*$B$77/100</f>
        <v>0.03</v>
      </c>
      <c r="I77" s="26">
        <f>подсобка!H101*$B$77/100</f>
        <v>0.00015</v>
      </c>
      <c r="J77" s="26">
        <f>подсобка!I101*$B$77/100</f>
        <v>0</v>
      </c>
      <c r="K77" s="26">
        <f>подсобка!J101*$B$77/100</f>
        <v>1.485</v>
      </c>
      <c r="L77" s="26">
        <f>подсобка!K101*$B$77/100</f>
        <v>1.32</v>
      </c>
      <c r="M77" s="26">
        <f>подсобка!L101*$B$77/100</f>
        <v>2.472</v>
      </c>
      <c r="N77" s="26">
        <f>подсобка!M101*$B$77/100</f>
        <v>0.24599999999999997</v>
      </c>
    </row>
    <row r="78" spans="1:14" s="45" customFormat="1" ht="15.75">
      <c r="A78" s="47" t="s">
        <v>160</v>
      </c>
      <c r="B78" s="26"/>
      <c r="C78" s="47">
        <f>SUM(C66,C74:C75)</f>
        <v>7.807999999999999</v>
      </c>
      <c r="D78" s="47">
        <f aca="true" t="shared" si="14" ref="D78:N78">SUM(D66,D74:D75)</f>
        <v>7.201299999999999</v>
      </c>
      <c r="E78" s="47">
        <f t="shared" si="14"/>
        <v>62.8127</v>
      </c>
      <c r="F78" s="47">
        <f t="shared" si="14"/>
        <v>315.3354</v>
      </c>
      <c r="G78" s="47">
        <f t="shared" si="14"/>
        <v>0.08341</v>
      </c>
      <c r="H78" s="47">
        <f t="shared" si="14"/>
        <v>9.27</v>
      </c>
      <c r="I78" s="47">
        <f t="shared" si="14"/>
        <v>0.045149999999999996</v>
      </c>
      <c r="J78" s="47">
        <f t="shared" si="14"/>
        <v>4.848</v>
      </c>
      <c r="K78" s="47">
        <f t="shared" si="14"/>
        <v>196.705</v>
      </c>
      <c r="L78" s="47">
        <f t="shared" si="14"/>
        <v>42.14</v>
      </c>
      <c r="M78" s="47">
        <f t="shared" si="14"/>
        <v>201.63200000000003</v>
      </c>
      <c r="N78" s="47">
        <f t="shared" si="14"/>
        <v>2.829</v>
      </c>
    </row>
    <row r="79" spans="1:14" s="45" customFormat="1" ht="18.75">
      <c r="A79" s="50" t="s">
        <v>25</v>
      </c>
      <c r="B79" s="47"/>
      <c r="C79" s="51">
        <f aca="true" t="shared" si="15" ref="C79:N79">SUM(C19:C20,C50,C64,C78)</f>
        <v>55.644000000000005</v>
      </c>
      <c r="D79" s="51">
        <f t="shared" si="15"/>
        <v>64.7201</v>
      </c>
      <c r="E79" s="51">
        <f t="shared" si="15"/>
        <v>265.3919</v>
      </c>
      <c r="F79" s="51">
        <f t="shared" si="15"/>
        <v>1945.5058</v>
      </c>
      <c r="G79" s="51">
        <f t="shared" si="15"/>
        <v>1.0503200000000001</v>
      </c>
      <c r="H79" s="51">
        <f t="shared" si="15"/>
        <v>99.56999999999998</v>
      </c>
      <c r="I79" s="51">
        <f t="shared" si="15"/>
        <v>0.37529999999999997</v>
      </c>
      <c r="J79" s="51">
        <f t="shared" si="15"/>
        <v>22.728</v>
      </c>
      <c r="K79" s="51">
        <f t="shared" si="15"/>
        <v>1116.76</v>
      </c>
      <c r="L79" s="51">
        <f t="shared" si="15"/>
        <v>311.51</v>
      </c>
      <c r="M79" s="51">
        <f t="shared" si="15"/>
        <v>1452.939</v>
      </c>
      <c r="N79" s="51">
        <f t="shared" si="15"/>
        <v>15.937500000000002</v>
      </c>
    </row>
    <row r="81" spans="3:14" ht="15">
      <c r="C81" s="43">
        <v>48.6</v>
      </c>
      <c r="D81" s="43">
        <v>54</v>
      </c>
      <c r="E81" s="43">
        <v>234.9</v>
      </c>
      <c r="F81" s="43">
        <v>1620</v>
      </c>
      <c r="G81" s="43">
        <v>0.9</v>
      </c>
      <c r="H81" s="43">
        <v>45</v>
      </c>
      <c r="I81" s="43">
        <v>0.45</v>
      </c>
      <c r="J81" s="43">
        <v>7</v>
      </c>
      <c r="K81" s="43">
        <v>900</v>
      </c>
      <c r="L81" s="43">
        <v>200</v>
      </c>
      <c r="M81" s="43">
        <v>800</v>
      </c>
      <c r="N81" s="43">
        <v>10</v>
      </c>
    </row>
    <row r="82" spans="3:14" ht="15">
      <c r="C82" s="43">
        <v>59.4</v>
      </c>
      <c r="D82" s="43">
        <v>66</v>
      </c>
      <c r="E82" s="43">
        <v>287.1</v>
      </c>
      <c r="F82" s="43">
        <v>1980</v>
      </c>
      <c r="G82" s="43">
        <v>1</v>
      </c>
      <c r="H82" s="43">
        <v>55</v>
      </c>
      <c r="I82" s="43">
        <v>0.55</v>
      </c>
      <c r="J82" s="43">
        <v>10</v>
      </c>
      <c r="K82" s="43">
        <v>1200</v>
      </c>
      <c r="L82" s="43">
        <v>300</v>
      </c>
      <c r="M82" s="43">
        <v>1450</v>
      </c>
      <c r="N82" s="43">
        <v>15</v>
      </c>
    </row>
  </sheetData>
  <mergeCells count="8">
    <mergeCell ref="A1:N1"/>
    <mergeCell ref="F3:F4"/>
    <mergeCell ref="A3:A4"/>
    <mergeCell ref="B3:B4"/>
    <mergeCell ref="A2:N2"/>
    <mergeCell ref="G3:J3"/>
    <mergeCell ref="K3:N3"/>
    <mergeCell ref="C3:E3"/>
  </mergeCells>
  <conditionalFormatting sqref="C81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1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47.25">
      <c r="A6" s="26" t="s">
        <v>157</v>
      </c>
      <c r="B6" s="26" t="s">
        <v>304</v>
      </c>
      <c r="C6" s="26">
        <f aca="true" t="shared" si="0" ref="C6:N6">SUM(C7:C10)</f>
        <v>5.618000000000001</v>
      </c>
      <c r="D6" s="26">
        <f t="shared" si="0"/>
        <v>8.073</v>
      </c>
      <c r="E6" s="26">
        <f t="shared" si="0"/>
        <v>21.997</v>
      </c>
      <c r="F6" s="26">
        <f t="shared" si="0"/>
        <v>207.7</v>
      </c>
      <c r="G6" s="26">
        <f t="shared" si="0"/>
        <v>0.0774</v>
      </c>
      <c r="H6" s="26">
        <f t="shared" si="0"/>
        <v>2</v>
      </c>
      <c r="I6" s="26">
        <f t="shared" si="0"/>
        <v>0.065</v>
      </c>
      <c r="J6" s="26">
        <f t="shared" si="0"/>
        <v>1.37</v>
      </c>
      <c r="K6" s="26">
        <f t="shared" si="0"/>
        <v>247.16</v>
      </c>
      <c r="L6" s="26">
        <f t="shared" si="0"/>
        <v>31.669999999999998</v>
      </c>
      <c r="M6" s="26">
        <f t="shared" si="0"/>
        <v>202.08999999999997</v>
      </c>
      <c r="N6" s="26">
        <f t="shared" si="0"/>
        <v>0.48900000000000005</v>
      </c>
    </row>
    <row r="7" spans="1:14" s="46" customFormat="1" ht="18.75" hidden="1">
      <c r="A7" s="26" t="s">
        <v>21</v>
      </c>
      <c r="B7" s="26">
        <v>200</v>
      </c>
      <c r="C7" s="26">
        <f>подсобка!B48*$B$7/100</f>
        <v>4.4</v>
      </c>
      <c r="D7" s="26">
        <f>подсобка!C48*$B$7/100</f>
        <v>4.8</v>
      </c>
      <c r="E7" s="26">
        <f>подсобка!D48*$B$7/100</f>
        <v>9.4</v>
      </c>
      <c r="F7" s="26">
        <f>подсобка!E48*$B$7/100</f>
        <v>116</v>
      </c>
      <c r="G7" s="26">
        <f>подсобка!F48*$B$7/100</f>
        <v>0.04</v>
      </c>
      <c r="H7" s="26">
        <f>подсобка!G48*$B$7/100</f>
        <v>2</v>
      </c>
      <c r="I7" s="26">
        <f>подсобка!H48*$B$7/100</f>
        <v>0.04</v>
      </c>
      <c r="J7" s="26">
        <f>подсобка!I48*$B$7/100</f>
        <v>0.6</v>
      </c>
      <c r="K7" s="26">
        <f>подсобка!J48*$B$7/100</f>
        <v>242</v>
      </c>
      <c r="L7" s="26">
        <f>подсобка!K48*$B$7/100</f>
        <v>28</v>
      </c>
      <c r="M7" s="26">
        <f>подсобка!L48*$B$7/100</f>
        <v>182</v>
      </c>
      <c r="N7" s="26">
        <f>подсобка!M48*$B$7/100</f>
        <v>0.2</v>
      </c>
    </row>
    <row r="8" spans="1:14" s="46" customFormat="1" ht="18.75" hidden="1">
      <c r="A8" s="26" t="s">
        <v>205</v>
      </c>
      <c r="B8" s="26">
        <v>22</v>
      </c>
      <c r="C8" s="26">
        <f>подсобка!B42*$B$8/100</f>
        <v>1.1880000000000002</v>
      </c>
      <c r="D8" s="26">
        <f>подсобка!C42*$B$8/100</f>
        <v>0.198</v>
      </c>
      <c r="E8" s="26">
        <f>подсобка!D42*$B$8/100</f>
        <v>9.042</v>
      </c>
      <c r="F8" s="26">
        <f>подсобка!E42*$B$8/100</f>
        <v>46.2</v>
      </c>
      <c r="G8" s="26">
        <f>подсобка!F42*$B$8/100</f>
        <v>0.0374</v>
      </c>
      <c r="H8" s="26">
        <f>подсобка!G42*$B$8/100</f>
        <v>0</v>
      </c>
      <c r="I8" s="26">
        <f>подсобка!H42*$B$8/100</f>
        <v>0</v>
      </c>
      <c r="J8" s="26">
        <f>подсобка!I42*$B$8/100</f>
        <v>0.66</v>
      </c>
      <c r="K8" s="26">
        <f>подсобка!J42*$B$8/100</f>
        <v>3.96</v>
      </c>
      <c r="L8" s="26">
        <f>подсобка!K42*$B$8/100</f>
        <v>3.52</v>
      </c>
      <c r="M8" s="26">
        <f>подсобка!L42*$B$8/100</f>
        <v>19.14</v>
      </c>
      <c r="N8" s="26">
        <f>подсобка!M42*$B$8/100</f>
        <v>0.264</v>
      </c>
    </row>
    <row r="9" spans="1:14" s="46" customFormat="1" ht="18.75" hidden="1">
      <c r="A9" s="26" t="s">
        <v>195</v>
      </c>
      <c r="B9" s="26">
        <v>5</v>
      </c>
      <c r="C9" s="26">
        <f>подсобка!B45*$B$9/100</f>
        <v>0.03</v>
      </c>
      <c r="D9" s="26">
        <f>подсобка!C45*$B$9/100</f>
        <v>3.075</v>
      </c>
      <c r="E9" s="26">
        <f>подсобка!D45*$B$9/100</f>
        <v>0.045</v>
      </c>
      <c r="F9" s="26">
        <f>подсобка!E45*$B$9/100</f>
        <v>32.5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0.025</v>
      </c>
      <c r="J9" s="26">
        <f>подсобка!I45*$B$9/100</f>
        <v>0.11</v>
      </c>
      <c r="K9" s="26">
        <f>подсобка!J45*$B$9/100</f>
        <v>1.1</v>
      </c>
      <c r="L9" s="26">
        <f>подсобка!K45*$B$9/100</f>
        <v>0.15</v>
      </c>
      <c r="M9" s="26">
        <f>подсобка!L45*$B$9/100</f>
        <v>0.95</v>
      </c>
      <c r="N9" s="26">
        <f>подсобка!M45*$B$9/100</f>
        <v>0.01</v>
      </c>
    </row>
    <row r="10" spans="1:14" s="46" customFormat="1" ht="18.75" hidden="1">
      <c r="A10" s="26" t="s">
        <v>204</v>
      </c>
      <c r="B10" s="26">
        <v>5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3.51</v>
      </c>
      <c r="F10" s="26">
        <f>подсобка!E73*$B$10/100</f>
        <v>13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0.1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0.015</v>
      </c>
    </row>
    <row r="11" spans="1:14" s="46" customFormat="1" ht="18.75">
      <c r="A11" s="26" t="s">
        <v>137</v>
      </c>
      <c r="B11" s="26" t="s">
        <v>16</v>
      </c>
      <c r="C11" s="26">
        <f aca="true" t="shared" si="1" ref="C11:N11">SUM(C12:C14)</f>
        <v>4.763</v>
      </c>
      <c r="D11" s="26">
        <f t="shared" si="1"/>
        <v>5.0625</v>
      </c>
      <c r="E11" s="26">
        <f t="shared" si="1"/>
        <v>16.8385</v>
      </c>
      <c r="F11" s="26">
        <f t="shared" si="1"/>
        <v>147.595</v>
      </c>
      <c r="G11" s="26">
        <f t="shared" si="1"/>
        <v>0.0415</v>
      </c>
      <c r="H11" s="26">
        <f t="shared" si="1"/>
        <v>2</v>
      </c>
      <c r="I11" s="26">
        <f t="shared" si="1"/>
        <v>0.04</v>
      </c>
      <c r="J11" s="26">
        <f t="shared" si="1"/>
        <v>0.6</v>
      </c>
      <c r="K11" s="26">
        <f t="shared" si="1"/>
        <v>242.47</v>
      </c>
      <c r="L11" s="26">
        <f t="shared" si="1"/>
        <v>29.35</v>
      </c>
      <c r="M11" s="26">
        <f t="shared" si="1"/>
        <v>193.565</v>
      </c>
      <c r="N11" s="26">
        <f t="shared" si="1"/>
        <v>0.40549999999999997</v>
      </c>
    </row>
    <row r="12" spans="1:14" s="46" customFormat="1" ht="18.75" hidden="1">
      <c r="A12" s="26" t="s">
        <v>219</v>
      </c>
      <c r="B12" s="26">
        <v>1.5</v>
      </c>
      <c r="C12" s="26">
        <f>подсобка!B30*$B$12/100</f>
        <v>0.363</v>
      </c>
      <c r="D12" s="26">
        <f>подсобка!C30*$B$12/100</f>
        <v>0.2625</v>
      </c>
      <c r="E12" s="26">
        <f>подсобка!D30*$B$12/100</f>
        <v>0.4184999999999999</v>
      </c>
      <c r="F12" s="26">
        <f>подсобка!E30*$B$12/100</f>
        <v>5.595</v>
      </c>
      <c r="G12" s="26">
        <f>подсобка!F30*$B$12/100</f>
        <v>0.0015000000000000002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0.27</v>
      </c>
      <c r="L12" s="26">
        <f>подсобка!K30*$B$12/100</f>
        <v>1.35</v>
      </c>
      <c r="M12" s="26">
        <f>подсобка!L30*$B$12/100</f>
        <v>11.565</v>
      </c>
      <c r="N12" s="26">
        <f>подсобка!M30*$B$12/100</f>
        <v>0.17549999999999996</v>
      </c>
    </row>
    <row r="13" spans="1:14" s="46" customFormat="1" ht="18.75" hidden="1">
      <c r="A13" s="26" t="s">
        <v>21</v>
      </c>
      <c r="B13" s="26">
        <v>200</v>
      </c>
      <c r="C13" s="26">
        <f>подсобка!B48*$B$13/100</f>
        <v>4.4</v>
      </c>
      <c r="D13" s="26">
        <f>подсобка!C48*$B$13/100</f>
        <v>4.8</v>
      </c>
      <c r="E13" s="26">
        <f>подсобка!D48*$B$13/100</f>
        <v>9.4</v>
      </c>
      <c r="F13" s="26">
        <f>подсобка!E48*$B$13/100</f>
        <v>116</v>
      </c>
      <c r="G13" s="26">
        <f>подсобка!F48*$B$13/100</f>
        <v>0.04</v>
      </c>
      <c r="H13" s="26">
        <f>подсобка!G48*$B$13/100</f>
        <v>2</v>
      </c>
      <c r="I13" s="26">
        <f>подсобка!H48*$B$13/100</f>
        <v>0.04</v>
      </c>
      <c r="J13" s="26">
        <f>подсобка!I48*$B$13/100</f>
        <v>0.6</v>
      </c>
      <c r="K13" s="26">
        <f>подсобка!J48*$B$13/100</f>
        <v>242</v>
      </c>
      <c r="L13" s="26">
        <f>подсобка!K48*$B$13/100</f>
        <v>28</v>
      </c>
      <c r="M13" s="26">
        <f>подсобка!L48*$B$13/100</f>
        <v>182</v>
      </c>
      <c r="N13" s="26">
        <f>подсобка!M48*$B$13/100</f>
        <v>0.2</v>
      </c>
    </row>
    <row r="14" spans="1:14" s="46" customFormat="1" ht="18.75" hidden="1">
      <c r="A14" s="26" t="s">
        <v>204</v>
      </c>
      <c r="B14" s="26">
        <v>10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7.02</v>
      </c>
      <c r="F14" s="26">
        <f>подсобка!E73*$B$14/100</f>
        <v>26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0.2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0.03</v>
      </c>
    </row>
    <row r="15" spans="1:14" s="46" customFormat="1" ht="18.75">
      <c r="A15" s="26" t="s">
        <v>8</v>
      </c>
      <c r="B15" s="26" t="s">
        <v>9</v>
      </c>
      <c r="C15" s="26">
        <f aca="true" t="shared" si="2" ref="C15:N15">SUM(C16:C17)</f>
        <v>1.91</v>
      </c>
      <c r="D15" s="26">
        <f t="shared" si="2"/>
        <v>3.475</v>
      </c>
      <c r="E15" s="26">
        <f t="shared" si="2"/>
        <v>13.045</v>
      </c>
      <c r="F15" s="26">
        <f t="shared" si="2"/>
        <v>108.5</v>
      </c>
      <c r="G15" s="26">
        <f t="shared" si="2"/>
        <v>0.044000000000000004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11.1</v>
      </c>
      <c r="L15" s="26">
        <f t="shared" si="2"/>
        <v>14.15</v>
      </c>
      <c r="M15" s="26">
        <f t="shared" si="2"/>
        <v>35.35</v>
      </c>
      <c r="N15" s="26">
        <f t="shared" si="2"/>
        <v>0.65</v>
      </c>
    </row>
    <row r="16" spans="1:14" s="45" customFormat="1" ht="15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5" customFormat="1" ht="15.75" hidden="1">
      <c r="A17" s="26" t="s">
        <v>200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6" customFormat="1" ht="18.75">
      <c r="A18" s="47" t="s">
        <v>10</v>
      </c>
      <c r="B18" s="47"/>
      <c r="C18" s="47">
        <f aca="true" t="shared" si="3" ref="C18:N18">SUM(C6,C11,C15)</f>
        <v>12.291</v>
      </c>
      <c r="D18" s="47">
        <f t="shared" si="3"/>
        <v>16.610500000000002</v>
      </c>
      <c r="E18" s="47">
        <f t="shared" si="3"/>
        <v>51.8805</v>
      </c>
      <c r="F18" s="47">
        <f t="shared" si="3"/>
        <v>463.79499999999996</v>
      </c>
      <c r="G18" s="47">
        <f t="shared" si="3"/>
        <v>0.16290000000000002</v>
      </c>
      <c r="H18" s="47">
        <f t="shared" si="3"/>
        <v>4</v>
      </c>
      <c r="I18" s="47">
        <f t="shared" si="3"/>
        <v>0.13</v>
      </c>
      <c r="J18" s="47">
        <f t="shared" si="3"/>
        <v>2.08</v>
      </c>
      <c r="K18" s="47">
        <f t="shared" si="3"/>
        <v>500.73</v>
      </c>
      <c r="L18" s="47">
        <f t="shared" si="3"/>
        <v>75.17</v>
      </c>
      <c r="M18" s="47">
        <f t="shared" si="3"/>
        <v>431.005</v>
      </c>
      <c r="N18" s="47">
        <f t="shared" si="3"/>
        <v>1.5445000000000002</v>
      </c>
    </row>
    <row r="19" spans="1:14" s="15" customFormat="1" ht="18.75">
      <c r="A19" s="5" t="s">
        <v>11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45" customFormat="1" ht="50.25" customHeight="1">
      <c r="A21" s="26" t="s">
        <v>260</v>
      </c>
      <c r="B21" s="26" t="s">
        <v>158</v>
      </c>
      <c r="C21" s="26">
        <f aca="true" t="shared" si="4" ref="C21:N21">SUM(C22:C27)</f>
        <v>0.954</v>
      </c>
      <c r="D21" s="26">
        <f t="shared" si="4"/>
        <v>3.36</v>
      </c>
      <c r="E21" s="26">
        <f t="shared" si="4"/>
        <v>5.200999999999999</v>
      </c>
      <c r="F21" s="26">
        <f t="shared" si="4"/>
        <v>57.669999999999995</v>
      </c>
      <c r="G21" s="26">
        <f t="shared" si="4"/>
        <v>0.010300000000000002</v>
      </c>
      <c r="H21" s="26">
        <f t="shared" si="4"/>
        <v>3.52</v>
      </c>
      <c r="I21" s="26">
        <f t="shared" si="4"/>
        <v>0.01</v>
      </c>
      <c r="J21" s="26">
        <f t="shared" si="4"/>
        <v>2.3259999999999996</v>
      </c>
      <c r="K21" s="26">
        <f t="shared" si="4"/>
        <v>12.290000000000001</v>
      </c>
      <c r="L21" s="26">
        <f t="shared" si="4"/>
        <v>10.66</v>
      </c>
      <c r="M21" s="26">
        <f t="shared" si="4"/>
        <v>23.479999999999993</v>
      </c>
      <c r="N21" s="26">
        <f t="shared" si="4"/>
        <v>0.45899999999999996</v>
      </c>
    </row>
    <row r="22" spans="1:14" s="46" customFormat="1" ht="18.75" hidden="1">
      <c r="A22" s="26" t="s">
        <v>235</v>
      </c>
      <c r="B22" s="26">
        <v>60</v>
      </c>
      <c r="C22" s="26">
        <f>подсобка!B75*$B$22/100</f>
        <v>0.72</v>
      </c>
      <c r="D22" s="26">
        <f>подсобка!C75*$B$22/100</f>
        <v>0</v>
      </c>
      <c r="E22" s="26">
        <f>подсобка!D75*$B$22/100</f>
        <v>4.26</v>
      </c>
      <c r="F22" s="26">
        <f>подсобка!E75*$B$22/100</f>
        <v>19.2</v>
      </c>
      <c r="G22" s="26">
        <f>подсобка!F75*$B$22/100</f>
        <v>0.006</v>
      </c>
      <c r="H22" s="26">
        <f>подсобка!G75*$B$22/100</f>
        <v>2.4</v>
      </c>
      <c r="I22" s="26">
        <f>подсобка!H75*$B$22/100</f>
        <v>0</v>
      </c>
      <c r="J22" s="26">
        <f>подсобка!I75*$B$22/100</f>
        <v>0.24</v>
      </c>
      <c r="K22" s="26">
        <f>подсобка!J75*$B$22/100</f>
        <v>9</v>
      </c>
      <c r="L22" s="26">
        <f>подсобка!K75*$B$22/100</f>
        <v>9.6</v>
      </c>
      <c r="M22" s="26">
        <f>подсобка!L75*$B$22/100</f>
        <v>17.4</v>
      </c>
      <c r="N22" s="26">
        <f>подсобка!M75*$B$22/100</f>
        <v>0.36</v>
      </c>
    </row>
    <row r="23" spans="1:14" s="46" customFormat="1" ht="18.75" hidden="1">
      <c r="A23" s="26" t="s">
        <v>207</v>
      </c>
      <c r="B23" s="26">
        <v>5</v>
      </c>
      <c r="C23" s="26">
        <f>подсобка!B41*$B$23/100</f>
        <v>0.085</v>
      </c>
      <c r="D23" s="26">
        <f>подсобка!C41*$B$23/100</f>
        <v>0</v>
      </c>
      <c r="E23" s="26">
        <f>подсобка!D41*$B$23/100</f>
        <v>0.475</v>
      </c>
      <c r="F23" s="26">
        <f>подсобка!E41*$B$23/100</f>
        <v>2.15</v>
      </c>
      <c r="G23" s="26">
        <f>подсобка!F41*$B$23/100</f>
        <v>0.0025</v>
      </c>
      <c r="H23" s="26">
        <f>подсобка!G41*$B$23/100</f>
        <v>0.5</v>
      </c>
      <c r="I23" s="26">
        <f>подсобка!H41*$B$23/100</f>
        <v>0</v>
      </c>
      <c r="J23" s="26">
        <f>подсобка!I41*$B$23/100</f>
        <v>0.02</v>
      </c>
      <c r="K23" s="26">
        <f>подсобка!J41*$B$23/100</f>
        <v>1.55</v>
      </c>
      <c r="L23" s="26">
        <f>подсобка!K41*$B$23/100</f>
        <v>0.7</v>
      </c>
      <c r="M23" s="26">
        <f>подсобка!L41*$B$23/100</f>
        <v>2.9</v>
      </c>
      <c r="N23" s="26">
        <f>подсобка!M41*$B$23/100</f>
        <v>0.04</v>
      </c>
    </row>
    <row r="24" spans="1:14" s="46" customFormat="1" ht="18.75" hidden="1">
      <c r="A24" s="26" t="s">
        <v>198</v>
      </c>
      <c r="B24" s="26">
        <v>3</v>
      </c>
      <c r="C24" s="26">
        <f>подсобка!B44*$B$24/100</f>
        <v>0</v>
      </c>
      <c r="D24" s="26">
        <f>подсобка!C44*$B$24/100</f>
        <v>2.13</v>
      </c>
      <c r="E24" s="26">
        <f>подсобка!D44*$B$24/100</f>
        <v>0</v>
      </c>
      <c r="F24" s="26">
        <f>подсобка!E44*$B$24/100</f>
        <v>21</v>
      </c>
      <c r="G24" s="26">
        <f>подсобка!F44*$B$24/100</f>
        <v>0</v>
      </c>
      <c r="H24" s="26">
        <f>подсобка!G44*$B$24/100</f>
        <v>0</v>
      </c>
      <c r="I24" s="26">
        <f>подсобка!H44*$B$24/100</f>
        <v>0</v>
      </c>
      <c r="J24" s="26">
        <f>подсобка!I44*$B$24/100</f>
        <v>2.01</v>
      </c>
      <c r="K24" s="26">
        <f>подсобка!J44*$B$24/100</f>
        <v>0</v>
      </c>
      <c r="L24" s="26">
        <f>подсобка!K44*$B$24/100</f>
        <v>0</v>
      </c>
      <c r="M24" s="26">
        <f>подсобка!L44*$B$24/100</f>
        <v>0</v>
      </c>
      <c r="N24" s="26">
        <f>подсобка!M44*$B$24/100</f>
        <v>0</v>
      </c>
    </row>
    <row r="25" spans="1:14" s="46" customFormat="1" ht="18.75" hidden="1">
      <c r="A25" s="26" t="s">
        <v>195</v>
      </c>
      <c r="B25" s="26">
        <v>2</v>
      </c>
      <c r="C25" s="26">
        <f>подсобка!B45*$B$25/100</f>
        <v>0.012</v>
      </c>
      <c r="D25" s="26">
        <f>подсобка!C45*$B$25/100</f>
        <v>1.23</v>
      </c>
      <c r="E25" s="26">
        <f>подсобка!D45*$B$25/100</f>
        <v>0.018000000000000002</v>
      </c>
      <c r="F25" s="26">
        <f>подсобка!E45*$B$25/100</f>
        <v>13</v>
      </c>
      <c r="G25" s="26">
        <f>подсобка!F45*$B$25/100</f>
        <v>0</v>
      </c>
      <c r="H25" s="26">
        <f>подсобка!G45*$B$25/100</f>
        <v>0</v>
      </c>
      <c r="I25" s="26">
        <f>подсобка!H45*$B$25/100</f>
        <v>0.01</v>
      </c>
      <c r="J25" s="26">
        <f>подсобка!I45*$B$25/100</f>
        <v>0.044000000000000004</v>
      </c>
      <c r="K25" s="26">
        <f>подсобка!J45*$B$25/100</f>
        <v>0.44</v>
      </c>
      <c r="L25" s="26">
        <f>подсобка!K45*$B$25/100</f>
        <v>0.06</v>
      </c>
      <c r="M25" s="26">
        <f>подсобка!L45*$B$25/100</f>
        <v>0.38</v>
      </c>
      <c r="N25" s="26">
        <f>подсобка!M45*$B$25/100</f>
        <v>0.004</v>
      </c>
    </row>
    <row r="26" spans="1:14" s="46" customFormat="1" ht="18.75" hidden="1">
      <c r="A26" s="26" t="s">
        <v>222</v>
      </c>
      <c r="B26" s="26">
        <v>2</v>
      </c>
      <c r="C26" s="26">
        <f>подсобка!B92*$B$26/100</f>
        <v>0.07200000000000001</v>
      </c>
      <c r="D26" s="26">
        <f>подсобка!C92*$B$26/100</f>
        <v>0</v>
      </c>
      <c r="E26" s="26">
        <f>подсобка!D92*$B$26/100</f>
        <v>0.23600000000000002</v>
      </c>
      <c r="F26" s="26">
        <f>подсобка!E92*$B$26/100</f>
        <v>1.26</v>
      </c>
      <c r="G26" s="26">
        <f>подсобка!F92*$B$26/100</f>
        <v>0.001</v>
      </c>
      <c r="H26" s="26">
        <f>подсобка!G92*$B$26/100</f>
        <v>0.52</v>
      </c>
      <c r="I26" s="26">
        <f>подсобка!H92*$B$26/100</f>
        <v>0</v>
      </c>
      <c r="J26" s="26">
        <f>подсобка!I92*$B$26/100</f>
        <v>0.008</v>
      </c>
      <c r="K26" s="26">
        <f>подсобка!J92*$B$26/100</f>
        <v>0.4</v>
      </c>
      <c r="L26" s="26">
        <f>подсобка!K92*$B$26/100</f>
        <v>0</v>
      </c>
      <c r="M26" s="26">
        <f>подсобка!L92*$B$26/100</f>
        <v>1.4</v>
      </c>
      <c r="N26" s="26">
        <f>подсобка!M92*$B$26/100</f>
        <v>0.04</v>
      </c>
    </row>
    <row r="27" spans="1:14" s="46" customFormat="1" ht="18.75" hidden="1">
      <c r="A27" s="26" t="s">
        <v>259</v>
      </c>
      <c r="B27" s="26">
        <v>1</v>
      </c>
      <c r="C27" s="26">
        <f>подсобка!B100*$B$27/100</f>
        <v>0.065</v>
      </c>
      <c r="D27" s="26">
        <f>подсобка!C100*$B$27/100</f>
        <v>0</v>
      </c>
      <c r="E27" s="26">
        <f>подсобка!D100*$B$27/100</f>
        <v>0.212</v>
      </c>
      <c r="F27" s="26">
        <f>подсобка!E100*$B$27/100</f>
        <v>1.06</v>
      </c>
      <c r="G27" s="26">
        <f>подсобка!F100*$B$27/100</f>
        <v>0.0008</v>
      </c>
      <c r="H27" s="26">
        <f>подсобка!G100*$B$27/100</f>
        <v>0.1</v>
      </c>
      <c r="I27" s="26">
        <f>подсобка!H100*$B$27/100</f>
        <v>0</v>
      </c>
      <c r="J27" s="26">
        <f>подсобка!I100*$B$27/100</f>
        <v>0.004</v>
      </c>
      <c r="K27" s="26">
        <f>подсобка!J100*$B$27/100</f>
        <v>0.9</v>
      </c>
      <c r="L27" s="26">
        <f>подсобка!K100*$B$27/100</f>
        <v>0.3</v>
      </c>
      <c r="M27" s="26">
        <f>подсобка!L100*$B$27/100</f>
        <v>1.4</v>
      </c>
      <c r="N27" s="26">
        <f>подсобка!M100*$B$27/100</f>
        <v>0.015</v>
      </c>
    </row>
    <row r="28" spans="1:14" s="45" customFormat="1" ht="31.5">
      <c r="A28" s="26" t="s">
        <v>329</v>
      </c>
      <c r="B28" s="26" t="s">
        <v>13</v>
      </c>
      <c r="C28" s="26">
        <f aca="true" t="shared" si="5" ref="C28:N28">SUM(C29:C37)</f>
        <v>6.26</v>
      </c>
      <c r="D28" s="26">
        <f t="shared" si="5"/>
        <v>7.966000000000001</v>
      </c>
      <c r="E28" s="26">
        <f t="shared" si="5"/>
        <v>20.162000000000003</v>
      </c>
      <c r="F28" s="26">
        <f t="shared" si="5"/>
        <v>204.07</v>
      </c>
      <c r="G28" s="26">
        <f t="shared" si="5"/>
        <v>0.1327</v>
      </c>
      <c r="H28" s="26">
        <f t="shared" si="5"/>
        <v>15.5</v>
      </c>
      <c r="I28" s="26">
        <f t="shared" si="5"/>
        <v>0.0305</v>
      </c>
      <c r="J28" s="26">
        <f t="shared" si="5"/>
        <v>2.58</v>
      </c>
      <c r="K28" s="26">
        <f t="shared" si="5"/>
        <v>34.35</v>
      </c>
      <c r="L28" s="26">
        <f t="shared" si="5"/>
        <v>30.389999999999997</v>
      </c>
      <c r="M28" s="26">
        <f t="shared" si="5"/>
        <v>139</v>
      </c>
      <c r="N28" s="26">
        <f t="shared" si="5"/>
        <v>1.837</v>
      </c>
    </row>
    <row r="29" spans="1:14" s="46" customFormat="1" ht="18.75" hidden="1">
      <c r="A29" s="26" t="s">
        <v>195</v>
      </c>
      <c r="B29" s="26">
        <v>5</v>
      </c>
      <c r="C29" s="26">
        <f>подсобка!B45*$B$29/100</f>
        <v>0.03</v>
      </c>
      <c r="D29" s="26">
        <f>подсобка!C45*$B$29/100</f>
        <v>3.075</v>
      </c>
      <c r="E29" s="26">
        <f>подсобка!D45*$B$29/100</f>
        <v>0.045</v>
      </c>
      <c r="F29" s="26">
        <f>подсобка!E45*$B$29/100</f>
        <v>32.5</v>
      </c>
      <c r="G29" s="26">
        <f>подсобка!F45*$B$29/100</f>
        <v>0</v>
      </c>
      <c r="H29" s="26">
        <f>подсобка!G45*$B$29/100</f>
        <v>0</v>
      </c>
      <c r="I29" s="26">
        <f>подсобка!H45*$B$29/100</f>
        <v>0.025</v>
      </c>
      <c r="J29" s="26">
        <f>подсобка!I45*$B$29/100</f>
        <v>0.11</v>
      </c>
      <c r="K29" s="26">
        <f>подсобка!J45*$B$29/100</f>
        <v>1.1</v>
      </c>
      <c r="L29" s="26">
        <f>подсобка!K45*$B$29/100</f>
        <v>0.15</v>
      </c>
      <c r="M29" s="26">
        <f>подсобка!L45*$B$29/100</f>
        <v>0.95</v>
      </c>
      <c r="N29" s="26">
        <f>подсобка!M45*$B$29/100</f>
        <v>0.01</v>
      </c>
    </row>
    <row r="30" spans="1:14" s="46" customFormat="1" ht="18.75" hidden="1">
      <c r="A30" s="26" t="s">
        <v>198</v>
      </c>
      <c r="B30" s="26">
        <v>2</v>
      </c>
      <c r="C30" s="26">
        <f>подсобка!B44*$B$30/100</f>
        <v>0</v>
      </c>
      <c r="D30" s="26">
        <f>подсобка!C44*$B$30/100</f>
        <v>1.42</v>
      </c>
      <c r="E30" s="26">
        <f>подсобка!D44*$B$30/100</f>
        <v>0</v>
      </c>
      <c r="F30" s="26">
        <f>подсобка!E44*$B$30/100</f>
        <v>14</v>
      </c>
      <c r="G30" s="26">
        <f>подсобка!F44*$B$30/100</f>
        <v>0</v>
      </c>
      <c r="H30" s="26">
        <f>подсобка!G44*$B$30/100</f>
        <v>0</v>
      </c>
      <c r="I30" s="26">
        <f>подсобка!H44*$B$30/100</f>
        <v>0</v>
      </c>
      <c r="J30" s="26">
        <f>подсобка!I44*$B$30/100</f>
        <v>1.34</v>
      </c>
      <c r="K30" s="26">
        <f>подсобка!J44*$B$30/100</f>
        <v>0</v>
      </c>
      <c r="L30" s="26">
        <f>подсобка!K44*$B$30/100</f>
        <v>0</v>
      </c>
      <c r="M30" s="26">
        <f>подсобка!L44*$B$30/100</f>
        <v>0</v>
      </c>
      <c r="N30" s="26">
        <f>подсобка!M44*$B$30/100</f>
        <v>0</v>
      </c>
    </row>
    <row r="31" spans="1:14" s="46" customFormat="1" ht="18.75" hidden="1">
      <c r="A31" s="26" t="s">
        <v>206</v>
      </c>
      <c r="B31" s="26">
        <v>70</v>
      </c>
      <c r="C31" s="26">
        <f>подсобка!B32*$B$31/100</f>
        <v>1.05</v>
      </c>
      <c r="D31" s="26">
        <f>подсобка!C32*$B$31/100</f>
        <v>0.07</v>
      </c>
      <c r="E31" s="26">
        <f>подсобка!D32*$B$31/100</f>
        <v>7.7</v>
      </c>
      <c r="F31" s="26">
        <f>подсобка!E32*$B$31/100</f>
        <v>35</v>
      </c>
      <c r="G31" s="26">
        <f>подсобка!F32*$B$31/100</f>
        <v>0.07</v>
      </c>
      <c r="H31" s="26">
        <f>подсобка!G32*$B$31/100</f>
        <v>14</v>
      </c>
      <c r="I31" s="26">
        <f>подсобка!H32*$B$31/100</f>
        <v>0</v>
      </c>
      <c r="J31" s="26">
        <f>подсобка!I32*$B$31/100</f>
        <v>0.28</v>
      </c>
      <c r="K31" s="26">
        <f>подсобка!J32*$B$31/100</f>
        <v>7</v>
      </c>
      <c r="L31" s="26">
        <f>подсобка!K32*$B$31/100</f>
        <v>16.1</v>
      </c>
      <c r="M31" s="26">
        <f>подсобка!L32*$B$31/100</f>
        <v>40.6</v>
      </c>
      <c r="N31" s="26">
        <f>подсобка!M32*$B$31/100</f>
        <v>0.63</v>
      </c>
    </row>
    <row r="32" spans="1:14" s="46" customFormat="1" ht="18.75" hidden="1">
      <c r="A32" s="26" t="s">
        <v>207</v>
      </c>
      <c r="B32" s="26">
        <v>10</v>
      </c>
      <c r="C32" s="26">
        <f>подсобка!B41*$B$32/100</f>
        <v>0.17</v>
      </c>
      <c r="D32" s="26">
        <f>подсобка!C41*$B$32/100</f>
        <v>0</v>
      </c>
      <c r="E32" s="26">
        <f>подсобка!D41*$B$32/100</f>
        <v>0.95</v>
      </c>
      <c r="F32" s="26">
        <f>подсобка!E41*$B$32/100</f>
        <v>4.3</v>
      </c>
      <c r="G32" s="26">
        <f>подсобка!F41*$B$32/100</f>
        <v>0.005</v>
      </c>
      <c r="H32" s="26">
        <f>подсобка!G41*$B$32/100</f>
        <v>1</v>
      </c>
      <c r="I32" s="26">
        <f>подсобка!H41*$B$32/100</f>
        <v>0</v>
      </c>
      <c r="J32" s="26">
        <f>подсобка!I41*$B$32/100</f>
        <v>0.04</v>
      </c>
      <c r="K32" s="26">
        <f>подсобка!J41*$B$32/100</f>
        <v>3.1</v>
      </c>
      <c r="L32" s="26">
        <f>подсобка!K41*$B$32/100</f>
        <v>1.4</v>
      </c>
      <c r="M32" s="26">
        <f>подсобка!L41*$B$32/100</f>
        <v>5.8</v>
      </c>
      <c r="N32" s="26">
        <f>подсобка!M41*$B$32/100</f>
        <v>0.08</v>
      </c>
    </row>
    <row r="33" spans="1:14" s="46" customFormat="1" ht="18.75" hidden="1">
      <c r="A33" s="26" t="s">
        <v>208</v>
      </c>
      <c r="B33" s="26">
        <v>10</v>
      </c>
      <c r="C33" s="26">
        <f>подсобка!B52*$B$33/100</f>
        <v>0.13</v>
      </c>
      <c r="D33" s="26">
        <f>подсобка!C52*$B$33/100</f>
        <v>0.03</v>
      </c>
      <c r="E33" s="26">
        <f>подсобка!D52*$B$33/100</f>
        <v>0.73</v>
      </c>
      <c r="F33" s="26">
        <f>подсобка!E52*$B$33/100</f>
        <v>3.6</v>
      </c>
      <c r="G33" s="26">
        <f>подсобка!F52*$B$33/100</f>
        <v>0.003</v>
      </c>
      <c r="H33" s="26">
        <f>подсобка!G52*$B$33/100</f>
        <v>0.4</v>
      </c>
      <c r="I33" s="26">
        <f>подсобка!H52*$B$33/100</f>
        <v>0</v>
      </c>
      <c r="J33" s="26">
        <f>подсобка!I52*$B$33/100</f>
        <v>0.04</v>
      </c>
      <c r="K33" s="26">
        <f>подсобка!J52*$B$33/100</f>
        <v>4.2</v>
      </c>
      <c r="L33" s="26">
        <f>подсобка!K52*$B$33/100</f>
        <v>1.3</v>
      </c>
      <c r="M33" s="26">
        <f>подсобка!L52*$B$33/100</f>
        <v>4.1</v>
      </c>
      <c r="N33" s="26">
        <f>подсобка!M52*$B$33/100</f>
        <v>0.06</v>
      </c>
    </row>
    <row r="34" spans="1:14" s="46" customFormat="1" ht="18.75" hidden="1">
      <c r="A34" s="26" t="s">
        <v>197</v>
      </c>
      <c r="B34" s="26">
        <v>20</v>
      </c>
      <c r="C34" s="26">
        <f>подсобка!B54*$B$34/100</f>
        <v>1.14</v>
      </c>
      <c r="D34" s="26">
        <f>подсобка!C54*$B$34/100</f>
        <v>0.18</v>
      </c>
      <c r="E34" s="26">
        <f>подсобка!D54*$B$34/100</f>
        <v>10.26</v>
      </c>
      <c r="F34" s="26">
        <f>подсобка!E54*$B$34/100</f>
        <v>51.2</v>
      </c>
      <c r="G34" s="26">
        <f>подсобка!F54*$B$34/100</f>
        <v>0.034</v>
      </c>
      <c r="H34" s="26">
        <f>подсобка!G54*$B$34/100</f>
        <v>0</v>
      </c>
      <c r="I34" s="26">
        <f>подсобка!H54*$B$34/100</f>
        <v>0</v>
      </c>
      <c r="J34" s="26">
        <f>подсобка!I54*$B$34/100</f>
        <v>0.6</v>
      </c>
      <c r="K34" s="26">
        <f>подсобка!J54*$B$34/100</f>
        <v>3.6</v>
      </c>
      <c r="L34" s="26">
        <f>подсобка!K54*$B$34/100</f>
        <v>3.2</v>
      </c>
      <c r="M34" s="26">
        <f>подсобка!L54*$B$34/100</f>
        <v>17.2</v>
      </c>
      <c r="N34" s="26">
        <f>подсобка!M54*$B$34/100</f>
        <v>0.24</v>
      </c>
    </row>
    <row r="35" spans="1:14" s="46" customFormat="1" ht="18.75" hidden="1">
      <c r="A35" s="26" t="s">
        <v>193</v>
      </c>
      <c r="B35" s="26">
        <v>1</v>
      </c>
      <c r="C35" s="26">
        <f>подсобка!B107*$B$35/100</f>
        <v>0.07</v>
      </c>
      <c r="D35" s="26">
        <f>подсобка!C107*$B$35/100</f>
        <v>0.10099999999999999</v>
      </c>
      <c r="E35" s="26">
        <f>подсобка!D107*$B$35/100</f>
        <v>0.006999999999999999</v>
      </c>
      <c r="F35" s="26">
        <f>подсобка!E107*$B$35/100</f>
        <v>1.57</v>
      </c>
      <c r="G35" s="26">
        <f>подсобка!F107*$B$35/100</f>
        <v>0.0007000000000000001</v>
      </c>
      <c r="H35" s="26">
        <f>подсобка!G107*$B$35/100</f>
        <v>0</v>
      </c>
      <c r="I35" s="26">
        <f>подсобка!H107*$B$35/100</f>
        <v>0.0034999999999999996</v>
      </c>
      <c r="J35" s="26">
        <f>подсобка!I107*$B$35/100</f>
        <v>0.02</v>
      </c>
      <c r="K35" s="26">
        <f>подсобка!J107*$B$35/100</f>
        <v>0.55</v>
      </c>
      <c r="L35" s="26">
        <f>подсобка!K107*$B$35/100</f>
        <v>0.54</v>
      </c>
      <c r="M35" s="26">
        <f>подсобка!L107*$B$35/100</f>
        <v>1.85</v>
      </c>
      <c r="N35" s="26">
        <f>подсобка!M107*$B$35/100</f>
        <v>0.027000000000000003</v>
      </c>
    </row>
    <row r="36" spans="1:14" s="46" customFormat="1" ht="18.75" hidden="1">
      <c r="A36" s="26" t="s">
        <v>21</v>
      </c>
      <c r="B36" s="26">
        <v>10</v>
      </c>
      <c r="C36" s="26">
        <f>подсобка!B48*$B$36/100</f>
        <v>0.22</v>
      </c>
      <c r="D36" s="26">
        <f>подсобка!C48*$B$36/100</f>
        <v>0.24</v>
      </c>
      <c r="E36" s="26">
        <f>подсобка!D48*$B$36/100</f>
        <v>0.47</v>
      </c>
      <c r="F36" s="26">
        <f>подсобка!E48*$B$36/100</f>
        <v>5.8</v>
      </c>
      <c r="G36" s="26">
        <f>подсобка!F48*$B$36/100</f>
        <v>0.002</v>
      </c>
      <c r="H36" s="26">
        <f>подсобка!G48*$B$36/100</f>
        <v>0.1</v>
      </c>
      <c r="I36" s="26">
        <f>подсобка!H48*$B$36/100</f>
        <v>0.002</v>
      </c>
      <c r="J36" s="26">
        <f>подсобка!I48*$B$36/100</f>
        <v>0.03</v>
      </c>
      <c r="K36" s="26">
        <f>подсобка!J48*$B$36/100</f>
        <v>12.1</v>
      </c>
      <c r="L36" s="26">
        <f>подсобка!K48*$B$36/100</f>
        <v>1.4</v>
      </c>
      <c r="M36" s="26">
        <f>подсобка!L48*$B$36/100</f>
        <v>9.1</v>
      </c>
      <c r="N36" s="26">
        <f>подсобка!M48*$B$36/100</f>
        <v>0.01</v>
      </c>
    </row>
    <row r="37" spans="1:14" s="46" customFormat="1" ht="18.75" hidden="1">
      <c r="A37" s="26" t="s">
        <v>251</v>
      </c>
      <c r="B37" s="26">
        <v>30</v>
      </c>
      <c r="C37" s="26">
        <f>подсобка!B17*$B$37/100</f>
        <v>3.45</v>
      </c>
      <c r="D37" s="26">
        <f>подсобка!C17*$B$37/100</f>
        <v>2.85</v>
      </c>
      <c r="E37" s="26">
        <f>подсобка!D17*$B$37/100</f>
        <v>0</v>
      </c>
      <c r="F37" s="26">
        <f>подсобка!E17*$B$37/100</f>
        <v>56.1</v>
      </c>
      <c r="G37" s="26">
        <f>подсобка!F17*$B$37/100</f>
        <v>0.018</v>
      </c>
      <c r="H37" s="26">
        <f>подсобка!G17*$B$37/100</f>
        <v>0</v>
      </c>
      <c r="I37" s="26">
        <f>подсобка!H17*$B$37/100</f>
        <v>0</v>
      </c>
      <c r="J37" s="26">
        <f>подсобка!I17*$B$37/100</f>
        <v>0.12</v>
      </c>
      <c r="K37" s="26">
        <f>подсобка!J17*$B$37/100</f>
        <v>2.7</v>
      </c>
      <c r="L37" s="26">
        <f>подсобка!K17*$B$37/100</f>
        <v>6.3</v>
      </c>
      <c r="M37" s="26">
        <f>подсобка!L17*$B$37/100</f>
        <v>59.4</v>
      </c>
      <c r="N37" s="26">
        <f>подсобка!M17*$B$37/100</f>
        <v>0.78</v>
      </c>
    </row>
    <row r="38" spans="1:14" s="45" customFormat="1" ht="15.75">
      <c r="A38" s="26" t="s">
        <v>336</v>
      </c>
      <c r="B38" s="26" t="s">
        <v>330</v>
      </c>
      <c r="C38" s="26">
        <f aca="true" t="shared" si="6" ref="C38:N38">SUM(C39:C47)</f>
        <v>11.305000000000001</v>
      </c>
      <c r="D38" s="26">
        <f t="shared" si="6"/>
        <v>14.536</v>
      </c>
      <c r="E38" s="26">
        <f t="shared" si="6"/>
        <v>14.532</v>
      </c>
      <c r="F38" s="26">
        <f t="shared" si="6"/>
        <v>282.42</v>
      </c>
      <c r="G38" s="26">
        <f t="shared" si="6"/>
        <v>0.13170000000000004</v>
      </c>
      <c r="H38" s="26">
        <f t="shared" si="6"/>
        <v>1.4</v>
      </c>
      <c r="I38" s="26">
        <f t="shared" si="6"/>
        <v>0.054</v>
      </c>
      <c r="J38" s="26">
        <f t="shared" si="6"/>
        <v>4.16</v>
      </c>
      <c r="K38" s="26">
        <f t="shared" si="6"/>
        <v>72.6</v>
      </c>
      <c r="L38" s="26">
        <f t="shared" si="6"/>
        <v>39.19</v>
      </c>
      <c r="M38" s="26">
        <f t="shared" si="6"/>
        <v>235.55</v>
      </c>
      <c r="N38" s="26">
        <f t="shared" si="6"/>
        <v>3.1320000000000006</v>
      </c>
    </row>
    <row r="39" spans="1:14" s="45" customFormat="1" ht="18" customHeight="1" hidden="1">
      <c r="A39" s="26" t="s">
        <v>195</v>
      </c>
      <c r="B39" s="26">
        <v>5</v>
      </c>
      <c r="C39" s="26">
        <f>подсобка!B45*$B$39/100</f>
        <v>0.03</v>
      </c>
      <c r="D39" s="26">
        <f>подсобка!C45*$B$39/100</f>
        <v>3.075</v>
      </c>
      <c r="E39" s="26">
        <f>подсобка!D45*$B$39/100</f>
        <v>0.045</v>
      </c>
      <c r="F39" s="26">
        <f>подсобка!E45*$B$39/100</f>
        <v>32.5</v>
      </c>
      <c r="G39" s="26">
        <f>подсобка!F45*$B$39/100</f>
        <v>0</v>
      </c>
      <c r="H39" s="26">
        <f>подсобка!G45*$B$39/100</f>
        <v>0</v>
      </c>
      <c r="I39" s="26">
        <f>подсобка!H45*$B$39/100</f>
        <v>0.025</v>
      </c>
      <c r="J39" s="26">
        <f>подсобка!I45*$B$39/100</f>
        <v>0.11</v>
      </c>
      <c r="K39" s="26">
        <f>подсобка!J45*$B$39/100</f>
        <v>1.1</v>
      </c>
      <c r="L39" s="26">
        <f>подсобка!K45*$B$39/100</f>
        <v>0.15</v>
      </c>
      <c r="M39" s="26">
        <f>подсобка!L45*$B$39/100</f>
        <v>0.95</v>
      </c>
      <c r="N39" s="26">
        <f>подсобка!M45*$B$39/100</f>
        <v>0.01</v>
      </c>
    </row>
    <row r="40" spans="1:14" s="45" customFormat="1" ht="18" customHeight="1" hidden="1">
      <c r="A40" s="26" t="s">
        <v>198</v>
      </c>
      <c r="B40" s="26">
        <v>4</v>
      </c>
      <c r="C40" s="26">
        <f>подсобка!B44*$B$40/100</f>
        <v>0</v>
      </c>
      <c r="D40" s="26">
        <f>подсобка!C44*$B$40/100</f>
        <v>2.84</v>
      </c>
      <c r="E40" s="26">
        <f>подсобка!D44*$B$40/100</f>
        <v>0</v>
      </c>
      <c r="F40" s="26">
        <f>подсобка!E44*$B$40/100</f>
        <v>28</v>
      </c>
      <c r="G40" s="26">
        <f>подсобка!F44*$B$40/100</f>
        <v>0</v>
      </c>
      <c r="H40" s="26">
        <f>подсобка!G44*$B$40/100</f>
        <v>0</v>
      </c>
      <c r="I40" s="26">
        <f>подсобка!H44*$B$40/100</f>
        <v>0</v>
      </c>
      <c r="J40" s="26">
        <f>подсобка!I44*$B$40/100</f>
        <v>2.68</v>
      </c>
      <c r="K40" s="26">
        <f>подсобка!J44*$B$40/100</f>
        <v>0</v>
      </c>
      <c r="L40" s="26">
        <f>подсобка!K44*$B$40/100</f>
        <v>0</v>
      </c>
      <c r="M40" s="26">
        <f>подсобка!L44*$B$40/100</f>
        <v>0</v>
      </c>
      <c r="N40" s="26">
        <f>подсобка!M44*$B$40/100</f>
        <v>0</v>
      </c>
    </row>
    <row r="41" spans="1:14" s="45" customFormat="1" ht="18" customHeight="1" hidden="1">
      <c r="A41" s="26" t="s">
        <v>207</v>
      </c>
      <c r="B41" s="26">
        <v>10</v>
      </c>
      <c r="C41" s="26">
        <f>подсобка!B41*$B$41/100</f>
        <v>0.17</v>
      </c>
      <c r="D41" s="26">
        <f>подсобка!C41*$B$41/100</f>
        <v>0</v>
      </c>
      <c r="E41" s="26">
        <f>подсобка!D41*$B$41/100</f>
        <v>0.95</v>
      </c>
      <c r="F41" s="26">
        <f>подсобка!E41*$B$41/100</f>
        <v>4.3</v>
      </c>
      <c r="G41" s="26">
        <f>подсобка!F41*$B$41/100</f>
        <v>0.005</v>
      </c>
      <c r="H41" s="26">
        <f>подсобка!G41*$B$41/100</f>
        <v>1</v>
      </c>
      <c r="I41" s="26">
        <f>подсобка!H41*$B$41/100</f>
        <v>0</v>
      </c>
      <c r="J41" s="26">
        <f>подсобка!I41*$B$41/100</f>
        <v>0.04</v>
      </c>
      <c r="K41" s="26">
        <f>подсобка!J41*$B$41/100</f>
        <v>3.1</v>
      </c>
      <c r="L41" s="26">
        <f>подсобка!K41*$B$41/100</f>
        <v>1.4</v>
      </c>
      <c r="M41" s="26">
        <f>подсобка!L41*$B$41/100</f>
        <v>5.8</v>
      </c>
      <c r="N41" s="26">
        <f>подсобка!M41*$B$41/100</f>
        <v>0.08</v>
      </c>
    </row>
    <row r="42" spans="1:14" s="45" customFormat="1" ht="18" customHeight="1" hidden="1">
      <c r="A42" s="26" t="s">
        <v>193</v>
      </c>
      <c r="B42" s="26">
        <v>6</v>
      </c>
      <c r="C42" s="26">
        <f>подсобка!B107*$B$42/100</f>
        <v>0.42</v>
      </c>
      <c r="D42" s="26">
        <f>подсобка!C107*$B$42/100</f>
        <v>0.606</v>
      </c>
      <c r="E42" s="26">
        <f>подсобка!D107*$B$42/100</f>
        <v>0.041999999999999996</v>
      </c>
      <c r="F42" s="26">
        <f>подсобка!E107*$B$42/100</f>
        <v>9.42</v>
      </c>
      <c r="G42" s="26">
        <f>подсобка!F107*$B$42/100</f>
        <v>0.004200000000000001</v>
      </c>
      <c r="H42" s="26">
        <f>подсобка!G107*$B$42/100</f>
        <v>0</v>
      </c>
      <c r="I42" s="26">
        <f>подсобка!H107*$B$42/100</f>
        <v>0.020999999999999998</v>
      </c>
      <c r="J42" s="26">
        <f>подсобка!I107*$B$42/100</f>
        <v>0.12</v>
      </c>
      <c r="K42" s="26">
        <f>подсобка!J107*$B$42/100</f>
        <v>3.3</v>
      </c>
      <c r="L42" s="26">
        <f>подсобка!K107*$B$42/100</f>
        <v>3.24</v>
      </c>
      <c r="M42" s="26">
        <f>подсобка!L107*$B$42/100</f>
        <v>11.1</v>
      </c>
      <c r="N42" s="26">
        <f>подсобка!M107*$B$42/100</f>
        <v>0.16200000000000003</v>
      </c>
    </row>
    <row r="43" spans="1:14" s="45" customFormat="1" ht="18" customHeight="1" hidden="1">
      <c r="A43" s="26" t="s">
        <v>253</v>
      </c>
      <c r="B43" s="26">
        <v>70</v>
      </c>
      <c r="C43" s="26">
        <f>подсобка!B17*$B$43/100</f>
        <v>8.05</v>
      </c>
      <c r="D43" s="26">
        <f>подсобка!C17*$B$43/100</f>
        <v>6.65</v>
      </c>
      <c r="E43" s="26">
        <f>подсобка!D17*$B$43/100</f>
        <v>0</v>
      </c>
      <c r="F43" s="26">
        <f>подсобка!E17*$B$43/100</f>
        <v>130.9</v>
      </c>
      <c r="G43" s="26">
        <f>подсобка!F17*$B$43/100</f>
        <v>0.042</v>
      </c>
      <c r="H43" s="26">
        <f>подсобка!G17*$B$43/100</f>
        <v>0</v>
      </c>
      <c r="I43" s="26">
        <f>подсобка!H17*$B$43/100</f>
        <v>0</v>
      </c>
      <c r="J43" s="26">
        <f>подсобка!I17*$B$43/100</f>
        <v>0.28</v>
      </c>
      <c r="K43" s="26">
        <f>подсобка!J17*$B$43/100</f>
        <v>6.3</v>
      </c>
      <c r="L43" s="26">
        <f>подсобка!K17*$B$43/100</f>
        <v>14.7</v>
      </c>
      <c r="M43" s="26">
        <f>подсобка!L17*$B$43/100</f>
        <v>138.6</v>
      </c>
      <c r="N43" s="26">
        <f>подсобка!M17*$B$43/100</f>
        <v>1.82</v>
      </c>
    </row>
    <row r="44" spans="1:14" s="45" customFormat="1" ht="18" customHeight="1" hidden="1">
      <c r="A44" s="26" t="s">
        <v>24</v>
      </c>
      <c r="B44" s="26">
        <v>10</v>
      </c>
      <c r="C44" s="26">
        <f>подсобка!B9*$B$44/100</f>
        <v>0.47</v>
      </c>
      <c r="D44" s="26">
        <f>подсобка!C9*$B$44/100</f>
        <v>0.1</v>
      </c>
      <c r="E44" s="26">
        <f>подсобка!D9*$B$44/100</f>
        <v>3.25</v>
      </c>
      <c r="F44" s="26">
        <f>подсобка!E9*$B$44/100</f>
        <v>19</v>
      </c>
      <c r="G44" s="26">
        <f>подсобка!F9*$B$44/100</f>
        <v>0.011000000000000001</v>
      </c>
      <c r="H44" s="26">
        <f>подсобка!G9*$B$44/100</f>
        <v>0</v>
      </c>
      <c r="I44" s="26">
        <f>подсобка!H9*$B$44/100</f>
        <v>0</v>
      </c>
      <c r="J44" s="26">
        <f>подсобка!I9*$B$44/100</f>
        <v>0</v>
      </c>
      <c r="K44" s="26">
        <f>подсобка!J9*$B$44/100</f>
        <v>2.5</v>
      </c>
      <c r="L44" s="26">
        <f>подсобка!K9*$B$44/100</f>
        <v>3.5</v>
      </c>
      <c r="M44" s="26">
        <f>подсобка!L9*$B$44/100</f>
        <v>8.6</v>
      </c>
      <c r="N44" s="26">
        <f>подсобка!M9*$B$44/100</f>
        <v>0.16</v>
      </c>
    </row>
    <row r="45" spans="1:14" s="46" customFormat="1" ht="18.75" hidden="1">
      <c r="A45" s="26" t="s">
        <v>335</v>
      </c>
      <c r="B45" s="26">
        <v>5</v>
      </c>
      <c r="C45" s="26">
        <f>подсобка!B54*$B$45/100</f>
        <v>0.285</v>
      </c>
      <c r="D45" s="26">
        <f>подсобка!C54*$B$45/100</f>
        <v>0.045</v>
      </c>
      <c r="E45" s="26">
        <f>подсобка!D54*$B$45/100</f>
        <v>2.565</v>
      </c>
      <c r="F45" s="26">
        <f>подсобка!E54*$B$45/100</f>
        <v>12.8</v>
      </c>
      <c r="G45" s="26">
        <f>подсобка!F54*$B$45/100</f>
        <v>0.0085</v>
      </c>
      <c r="H45" s="26">
        <f>подсобка!G54*$B$45/100</f>
        <v>0</v>
      </c>
      <c r="I45" s="26">
        <f>подсобка!H54*$B$45/100</f>
        <v>0</v>
      </c>
      <c r="J45" s="26">
        <f>подсобка!I54*$B$45/100</f>
        <v>0.15</v>
      </c>
      <c r="K45" s="26">
        <f>подсобка!J54*$B$45/100</f>
        <v>0.9</v>
      </c>
      <c r="L45" s="26">
        <f>подсобка!K54*$B$45/100</f>
        <v>0.8</v>
      </c>
      <c r="M45" s="26">
        <f>подсобка!L54*$B$45/100</f>
        <v>4.3</v>
      </c>
      <c r="N45" s="26">
        <f>подсобка!M54*$B$45/100</f>
        <v>0.06</v>
      </c>
    </row>
    <row r="46" spans="1:14" s="46" customFormat="1" ht="18.75" hidden="1">
      <c r="A46" s="26" t="s">
        <v>21</v>
      </c>
      <c r="B46" s="26">
        <v>40</v>
      </c>
      <c r="C46" s="26">
        <f>подсобка!B48*$B$46/100</f>
        <v>0.88</v>
      </c>
      <c r="D46" s="26">
        <f>подсобка!C48*$B$46/100</f>
        <v>0.96</v>
      </c>
      <c r="E46" s="26">
        <f>подсобка!D48*$B$46/100</f>
        <v>1.88</v>
      </c>
      <c r="F46" s="26">
        <f>подсобка!E48*$B$46/100</f>
        <v>23.2</v>
      </c>
      <c r="G46" s="26">
        <f>подсобка!F48*$B$46/100</f>
        <v>0.008</v>
      </c>
      <c r="H46" s="26">
        <f>подсобка!G48*$B$46/100</f>
        <v>0.4</v>
      </c>
      <c r="I46" s="26">
        <f>подсобка!H48*$B$46/100</f>
        <v>0.008</v>
      </c>
      <c r="J46" s="26">
        <f>подсобка!I48*$B$46/100</f>
        <v>0.12</v>
      </c>
      <c r="K46" s="26">
        <f>подсобка!J48*$B$46/100</f>
        <v>48.4</v>
      </c>
      <c r="L46" s="26">
        <f>подсобка!K48*$B$46/100</f>
        <v>5.6</v>
      </c>
      <c r="M46" s="26">
        <f>подсобка!L48*$B$46/100</f>
        <v>36.4</v>
      </c>
      <c r="N46" s="26">
        <f>подсобка!M48*$B$46/100</f>
        <v>0.04</v>
      </c>
    </row>
    <row r="47" spans="1:14" s="46" customFormat="1" ht="18.75" hidden="1">
      <c r="A47" s="26" t="s">
        <v>254</v>
      </c>
      <c r="B47" s="26">
        <v>10</v>
      </c>
      <c r="C47" s="26">
        <f>подсобка!B24*$B$47/100</f>
        <v>1</v>
      </c>
      <c r="D47" s="26">
        <f>подсобка!C24*$B$47/100</f>
        <v>0.26</v>
      </c>
      <c r="E47" s="26">
        <f>подсобка!D24*$B$47/100</f>
        <v>5.8</v>
      </c>
      <c r="F47" s="26">
        <f>подсобка!E24*$B$47/100</f>
        <v>22.3</v>
      </c>
      <c r="G47" s="26">
        <f>подсобка!F24*$B$47/100</f>
        <v>0.053000000000000005</v>
      </c>
      <c r="H47" s="26">
        <f>подсобка!G24*$B$47/100</f>
        <v>0</v>
      </c>
      <c r="I47" s="26">
        <f>подсобка!H24*$B$47/100</f>
        <v>0</v>
      </c>
      <c r="J47" s="26">
        <f>подсобка!I24*$B$47/100</f>
        <v>0.66</v>
      </c>
      <c r="K47" s="26">
        <f>подсобка!J24*$B$47/100</f>
        <v>7</v>
      </c>
      <c r="L47" s="26">
        <f>подсобка!K24*$B$47/100</f>
        <v>9.8</v>
      </c>
      <c r="M47" s="26">
        <f>подсобка!L24*$B$47/100</f>
        <v>29.8</v>
      </c>
      <c r="N47" s="26">
        <f>подсобка!M24*$B$47/100</f>
        <v>0.8</v>
      </c>
    </row>
    <row r="48" spans="1:14" s="45" customFormat="1" ht="15.75">
      <c r="A48" s="26" t="s">
        <v>148</v>
      </c>
      <c r="B48" s="26">
        <v>20</v>
      </c>
      <c r="C48" s="26">
        <f aca="true" t="shared" si="7" ref="C48:N48">SUM(C49:C53)</f>
        <v>0.34800000000000003</v>
      </c>
      <c r="D48" s="26">
        <f t="shared" si="7"/>
        <v>1.263</v>
      </c>
      <c r="E48" s="26">
        <f t="shared" si="7"/>
        <v>2.12</v>
      </c>
      <c r="F48" s="26">
        <f t="shared" si="7"/>
        <v>23.330000000000002</v>
      </c>
      <c r="G48" s="26">
        <f t="shared" si="7"/>
        <v>0.008400000000000001</v>
      </c>
      <c r="H48" s="26">
        <f t="shared" si="7"/>
        <v>1.22</v>
      </c>
      <c r="I48" s="26">
        <f t="shared" si="7"/>
        <v>0.01</v>
      </c>
      <c r="J48" s="26">
        <f t="shared" si="7"/>
        <v>0.152</v>
      </c>
      <c r="K48" s="26">
        <f t="shared" si="7"/>
        <v>4.85</v>
      </c>
      <c r="L48" s="26">
        <f t="shared" si="7"/>
        <v>1.73</v>
      </c>
      <c r="M48" s="26">
        <f t="shared" si="7"/>
        <v>8.45</v>
      </c>
      <c r="N48" s="26">
        <f t="shared" si="7"/>
        <v>0.138</v>
      </c>
    </row>
    <row r="49" spans="1:14" s="46" customFormat="1" ht="18.75" hidden="1">
      <c r="A49" s="26" t="s">
        <v>195</v>
      </c>
      <c r="B49" s="26">
        <v>2</v>
      </c>
      <c r="C49" s="26">
        <f>подсобка!B45*$B$49/100</f>
        <v>0.012</v>
      </c>
      <c r="D49" s="26">
        <f>подсобка!C45*$B$49/100</f>
        <v>1.23</v>
      </c>
      <c r="E49" s="26">
        <f>подсобка!D45*$B$49/100</f>
        <v>0.018000000000000002</v>
      </c>
      <c r="F49" s="26">
        <f>подсобка!E45*$B$49/100</f>
        <v>13</v>
      </c>
      <c r="G49" s="26">
        <f>подсобка!F45*$B$49/100</f>
        <v>0</v>
      </c>
      <c r="H49" s="26">
        <f>подсобка!G45*$B$49/100</f>
        <v>0</v>
      </c>
      <c r="I49" s="26">
        <f>подсобка!H45*$B$49/100</f>
        <v>0.01</v>
      </c>
      <c r="J49" s="26">
        <f>подсобка!I45*$B$49/100</f>
        <v>0.044000000000000004</v>
      </c>
      <c r="K49" s="26">
        <f>подсобка!J45*$B$49/100</f>
        <v>0.44</v>
      </c>
      <c r="L49" s="26">
        <f>подсобка!K45*$B$49/100</f>
        <v>0.06</v>
      </c>
      <c r="M49" s="26">
        <f>подсобка!L45*$B$49/100</f>
        <v>0.38</v>
      </c>
      <c r="N49" s="26">
        <f>подсобка!M45*$B$49/100</f>
        <v>0.004</v>
      </c>
    </row>
    <row r="50" spans="1:14" s="46" customFormat="1" ht="18.75" hidden="1">
      <c r="A50" s="26" t="s">
        <v>197</v>
      </c>
      <c r="B50" s="26">
        <v>2</v>
      </c>
      <c r="C50" s="26">
        <f>подсобка!B54*$B$50/100</f>
        <v>0.114</v>
      </c>
      <c r="D50" s="26">
        <f>подсобка!C54*$B$50/100</f>
        <v>0.018000000000000002</v>
      </c>
      <c r="E50" s="26">
        <f>подсобка!D54*$B$50/100</f>
        <v>1.026</v>
      </c>
      <c r="F50" s="26">
        <f>подсобка!E54*$B$50/100</f>
        <v>5.12</v>
      </c>
      <c r="G50" s="26">
        <f>подсобка!F54*$B$50/100</f>
        <v>0.0034000000000000002</v>
      </c>
      <c r="H50" s="26">
        <f>подсобка!G54*$B$50/100</f>
        <v>0</v>
      </c>
      <c r="I50" s="26">
        <f>подсобка!H54*$B$50/100</f>
        <v>0</v>
      </c>
      <c r="J50" s="26">
        <f>подсобка!I54*$B$50/100</f>
        <v>0.06</v>
      </c>
      <c r="K50" s="26">
        <f>подсобка!J54*$B$50/100</f>
        <v>0.36</v>
      </c>
      <c r="L50" s="26">
        <f>подсобка!K54*$B$50/100</f>
        <v>0.32</v>
      </c>
      <c r="M50" s="26">
        <f>подсобка!L54*$B$50/100</f>
        <v>1.72</v>
      </c>
      <c r="N50" s="26">
        <f>подсобка!M54*$B$50/100</f>
        <v>0.024</v>
      </c>
    </row>
    <row r="51" spans="1:14" s="46" customFormat="1" ht="18.75" hidden="1">
      <c r="A51" s="26" t="s">
        <v>207</v>
      </c>
      <c r="B51" s="26">
        <v>5</v>
      </c>
      <c r="C51" s="26">
        <f>подсобка!B41*$B$51/100</f>
        <v>0.085</v>
      </c>
      <c r="D51" s="26">
        <f>подсобка!C41*$B$51/100</f>
        <v>0</v>
      </c>
      <c r="E51" s="26">
        <f>подсобка!D41*$B$51/100</f>
        <v>0.475</v>
      </c>
      <c r="F51" s="26">
        <f>подсобка!E41*$B$51/100</f>
        <v>2.15</v>
      </c>
      <c r="G51" s="26">
        <f>подсобка!F41*$B$51/100</f>
        <v>0.0025</v>
      </c>
      <c r="H51" s="26">
        <f>подсобка!G41*$B$51/100</f>
        <v>0.5</v>
      </c>
      <c r="I51" s="26">
        <f>подсобка!H41*$B$51/100</f>
        <v>0</v>
      </c>
      <c r="J51" s="26">
        <f>подсобка!I41*$B$51/100</f>
        <v>0.02</v>
      </c>
      <c r="K51" s="26">
        <f>подсобка!J41*$B$51/100</f>
        <v>1.55</v>
      </c>
      <c r="L51" s="26">
        <f>подсобка!K41*$B$51/100</f>
        <v>0.7</v>
      </c>
      <c r="M51" s="26">
        <f>подсобка!L41*$B$51/100</f>
        <v>2.9</v>
      </c>
      <c r="N51" s="26">
        <f>подсобка!M41*$B$51/100</f>
        <v>0.04</v>
      </c>
    </row>
    <row r="52" spans="1:14" s="46" customFormat="1" ht="18.75" hidden="1">
      <c r="A52" s="26" t="s">
        <v>222</v>
      </c>
      <c r="B52" s="26">
        <v>2</v>
      </c>
      <c r="C52" s="26">
        <f>подсобка!B92*$B$52/100</f>
        <v>0.07200000000000001</v>
      </c>
      <c r="D52" s="26">
        <f>подсобка!C92*$B$52/100</f>
        <v>0</v>
      </c>
      <c r="E52" s="26">
        <f>подсобка!D92*$B$52/100</f>
        <v>0.23600000000000002</v>
      </c>
      <c r="F52" s="26">
        <f>подсобка!E92*$B$52/100</f>
        <v>1.26</v>
      </c>
      <c r="G52" s="26">
        <f>подсобка!F92*$B$52/100</f>
        <v>0.001</v>
      </c>
      <c r="H52" s="26">
        <f>подсобка!G92*$B$52/100</f>
        <v>0.52</v>
      </c>
      <c r="I52" s="26">
        <f>подсобка!H92*$B$52/100</f>
        <v>0</v>
      </c>
      <c r="J52" s="26">
        <f>подсобка!I92*$B$52/100</f>
        <v>0.008</v>
      </c>
      <c r="K52" s="26">
        <f>подсобка!J92*$B$52/100</f>
        <v>0.4</v>
      </c>
      <c r="L52" s="26">
        <f>подсобка!K92*$B$52/100</f>
        <v>0</v>
      </c>
      <c r="M52" s="26">
        <f>подсобка!L92*$B$52/100</f>
        <v>1.4</v>
      </c>
      <c r="N52" s="26">
        <f>подсобка!M92*$B$52/100</f>
        <v>0.04</v>
      </c>
    </row>
    <row r="53" spans="1:14" s="46" customFormat="1" ht="18.75" hidden="1">
      <c r="A53" s="26" t="s">
        <v>208</v>
      </c>
      <c r="B53" s="26">
        <v>5</v>
      </c>
      <c r="C53" s="26">
        <f>подсобка!B52*$B$53/100</f>
        <v>0.065</v>
      </c>
      <c r="D53" s="26">
        <f>подсобка!C52*$B$53/100</f>
        <v>0.015</v>
      </c>
      <c r="E53" s="26">
        <f>подсобка!D52*$B$53/100</f>
        <v>0.365</v>
      </c>
      <c r="F53" s="26">
        <f>подсобка!E52*$B$53/100</f>
        <v>1.8</v>
      </c>
      <c r="G53" s="26">
        <f>подсобка!F52*$B$53/100</f>
        <v>0.0015</v>
      </c>
      <c r="H53" s="26">
        <f>подсобка!G52*$B$53/100</f>
        <v>0.2</v>
      </c>
      <c r="I53" s="26">
        <f>подсобка!H52*$B$53/100</f>
        <v>0</v>
      </c>
      <c r="J53" s="26">
        <f>подсобка!I52*$B$53/100</f>
        <v>0.02</v>
      </c>
      <c r="K53" s="26">
        <f>подсобка!J52*$B$53/100</f>
        <v>2.1</v>
      </c>
      <c r="L53" s="26">
        <f>подсобка!K52*$B$53/100</f>
        <v>0.65</v>
      </c>
      <c r="M53" s="26">
        <f>подсобка!L52*$B$53/100</f>
        <v>2.05</v>
      </c>
      <c r="N53" s="26">
        <f>подсобка!M52*$B$53/100</f>
        <v>0.03</v>
      </c>
    </row>
    <row r="54" spans="1:14" s="45" customFormat="1" ht="31.5">
      <c r="A54" s="26" t="s">
        <v>15</v>
      </c>
      <c r="B54" s="26" t="s">
        <v>16</v>
      </c>
      <c r="C54" s="26">
        <f aca="true" t="shared" si="8" ref="C54:N54">SUM(C55:C56)</f>
        <v>0.03</v>
      </c>
      <c r="D54" s="26">
        <f t="shared" si="8"/>
        <v>0</v>
      </c>
      <c r="E54" s="26">
        <f t="shared" si="8"/>
        <v>10.575999999999999</v>
      </c>
      <c r="F54" s="26">
        <f t="shared" si="8"/>
        <v>39.36</v>
      </c>
      <c r="G54" s="26">
        <f t="shared" si="8"/>
        <v>0.0003</v>
      </c>
      <c r="H54" s="26">
        <f t="shared" si="8"/>
        <v>0.02</v>
      </c>
      <c r="I54" s="26">
        <f t="shared" si="8"/>
        <v>0.01</v>
      </c>
      <c r="J54" s="26">
        <f t="shared" si="8"/>
        <v>0</v>
      </c>
      <c r="K54" s="26">
        <f t="shared" si="8"/>
        <v>1.52</v>
      </c>
      <c r="L54" s="26">
        <f t="shared" si="8"/>
        <v>0.97</v>
      </c>
      <c r="M54" s="26">
        <f t="shared" si="8"/>
        <v>1.98</v>
      </c>
      <c r="N54" s="26">
        <f t="shared" si="8"/>
        <v>0.069</v>
      </c>
    </row>
    <row r="55" spans="1:14" s="45" customFormat="1" ht="15.75" hidden="1">
      <c r="A55" s="26" t="s">
        <v>211</v>
      </c>
      <c r="B55" s="26">
        <v>10</v>
      </c>
      <c r="C55" s="26">
        <f>подсобка!B81*$B$55/100</f>
        <v>0.03</v>
      </c>
      <c r="D55" s="26">
        <f>подсобка!C81*$B$55/100</f>
        <v>0</v>
      </c>
      <c r="E55" s="26">
        <f>подсобка!D81*$B$55/100</f>
        <v>1.45</v>
      </c>
      <c r="F55" s="26">
        <f>подсобка!E81*$B$55/100</f>
        <v>5.56</v>
      </c>
      <c r="G55" s="26">
        <f>подсобка!F81*$B$55/100</f>
        <v>0.0003</v>
      </c>
      <c r="H55" s="26">
        <f>подсобка!G81*$B$55/100</f>
        <v>0.02</v>
      </c>
      <c r="I55" s="26">
        <f>подсобка!H81*$B$55/100</f>
        <v>0.01</v>
      </c>
      <c r="J55" s="26">
        <f>подсобка!I81*$B$55/100</f>
        <v>0</v>
      </c>
      <c r="K55" s="26">
        <f>подсобка!J81*$B$55/100</f>
        <v>1.26</v>
      </c>
      <c r="L55" s="26">
        <f>подсобка!K81*$B$55/100</f>
        <v>0.97</v>
      </c>
      <c r="M55" s="26">
        <f>подсобка!L81*$B$55/100</f>
        <v>1.98</v>
      </c>
      <c r="N55" s="26">
        <f>подсобка!M81*$B$55/100</f>
        <v>0.03</v>
      </c>
    </row>
    <row r="56" spans="1:14" s="46" customFormat="1" ht="18.75" hidden="1">
      <c r="A56" s="26" t="s">
        <v>204</v>
      </c>
      <c r="B56" s="26">
        <v>13</v>
      </c>
      <c r="C56" s="26">
        <f>подсобка!B73*$B$56/100</f>
        <v>0</v>
      </c>
      <c r="D56" s="26">
        <f>подсобка!C73*$B$56/100</f>
        <v>0</v>
      </c>
      <c r="E56" s="26">
        <f>подсобка!D73*$B$56/100</f>
        <v>9.126</v>
      </c>
      <c r="F56" s="26">
        <f>подсобка!E73*$B$56/100</f>
        <v>33.8</v>
      </c>
      <c r="G56" s="26">
        <f>подсобка!F73*$B$56/100</f>
        <v>0</v>
      </c>
      <c r="H56" s="26">
        <f>подсобка!G73*$B$56/100</f>
        <v>0</v>
      </c>
      <c r="I56" s="26">
        <f>подсобка!H73*$B$56/100</f>
        <v>0</v>
      </c>
      <c r="J56" s="26">
        <f>подсобка!I73*$B$56/100</f>
        <v>0</v>
      </c>
      <c r="K56" s="26">
        <f>подсобка!J73*$B$56/100</f>
        <v>0.26</v>
      </c>
      <c r="L56" s="26">
        <f>подсобка!K73*$B$56/100</f>
        <v>0</v>
      </c>
      <c r="M56" s="26">
        <f>подсобка!L73*$B$56/100</f>
        <v>0</v>
      </c>
      <c r="N56" s="26">
        <f>подсобка!M73*$B$56/100</f>
        <v>0.039</v>
      </c>
    </row>
    <row r="57" spans="1:14" s="45" customFormat="1" ht="15.75">
      <c r="A57" s="26" t="s">
        <v>17</v>
      </c>
      <c r="B57" s="26">
        <v>30</v>
      </c>
      <c r="C57" s="26">
        <f>подсобка!B97*$B$57/100</f>
        <v>1.35</v>
      </c>
      <c r="D57" s="26">
        <f>подсобка!C97*$B$57/100</f>
        <v>0.18</v>
      </c>
      <c r="E57" s="26">
        <f>подсобка!D97*$B$57/100</f>
        <v>13.65</v>
      </c>
      <c r="F57" s="26">
        <f>подсобка!E97*$B$57/100</f>
        <v>54</v>
      </c>
      <c r="G57" s="26">
        <f>подсобка!F97*$B$57/100</f>
        <v>0.033</v>
      </c>
      <c r="H57" s="26">
        <f>подсобка!G97*$B$57/100</f>
        <v>0</v>
      </c>
      <c r="I57" s="26">
        <f>подсобка!H97*$B$57/100</f>
        <v>0</v>
      </c>
      <c r="J57" s="26">
        <f>подсобка!I97*$B$57/100</f>
        <v>0.9</v>
      </c>
      <c r="K57" s="26">
        <f>подсобка!J97*$B$57/100</f>
        <v>6</v>
      </c>
      <c r="L57" s="26">
        <f>подсобка!K97*$B$57/100</f>
        <v>4.2</v>
      </c>
      <c r="M57" s="26">
        <f>подсобка!L97*$B$57/100</f>
        <v>19.5</v>
      </c>
      <c r="N57" s="26">
        <f>подсобка!M97*$B$57/100</f>
        <v>0.27</v>
      </c>
    </row>
    <row r="58" spans="1:14" s="45" customFormat="1" ht="15.75">
      <c r="A58" s="26" t="s">
        <v>18</v>
      </c>
      <c r="B58" s="26">
        <v>60</v>
      </c>
      <c r="C58" s="26">
        <f>подсобка!B98*$B$58/100</f>
        <v>1.5</v>
      </c>
      <c r="D58" s="26">
        <f>подсобка!C98*$B$58/100</f>
        <v>0.42</v>
      </c>
      <c r="E58" s="26">
        <f>подсобка!D98*$B$58/100</f>
        <v>15.84</v>
      </c>
      <c r="F58" s="26">
        <f>подсобка!E98*$B$58/100</f>
        <v>90</v>
      </c>
      <c r="G58" s="26">
        <f>подсобка!F98*$B$58/100</f>
        <v>0.048</v>
      </c>
      <c r="H58" s="26">
        <f>подсобка!G98*$B$58/100</f>
        <v>0</v>
      </c>
      <c r="I58" s="26">
        <f>подсобка!H98*$B$58/100</f>
        <v>0</v>
      </c>
      <c r="J58" s="26">
        <f>подсобка!I98*$B$58/100</f>
        <v>1.8</v>
      </c>
      <c r="K58" s="26">
        <f>подсобка!J98*$B$58/100</f>
        <v>12.6</v>
      </c>
      <c r="L58" s="26">
        <f>подсобка!K98*$B$58/100</f>
        <v>11.4</v>
      </c>
      <c r="M58" s="26">
        <f>подсобка!L98*$B$58/100</f>
        <v>52.2</v>
      </c>
      <c r="N58" s="26">
        <f>подсобка!M98*$B$58/100</f>
        <v>1.2</v>
      </c>
    </row>
    <row r="59" spans="1:14" s="45" customFormat="1" ht="15.75">
      <c r="A59" s="47" t="s">
        <v>10</v>
      </c>
      <c r="B59" s="47"/>
      <c r="C59" s="47">
        <f aca="true" t="shared" si="9" ref="C59:N59">SUM(C21,C28,C38,C48,C54,C57:C58)</f>
        <v>21.747000000000003</v>
      </c>
      <c r="D59" s="47">
        <f t="shared" si="9"/>
        <v>27.725</v>
      </c>
      <c r="E59" s="47">
        <f t="shared" si="9"/>
        <v>82.081</v>
      </c>
      <c r="F59" s="47">
        <f t="shared" si="9"/>
        <v>750.8500000000001</v>
      </c>
      <c r="G59" s="47">
        <f t="shared" si="9"/>
        <v>0.3644000000000001</v>
      </c>
      <c r="H59" s="47">
        <f t="shared" si="9"/>
        <v>21.659999999999997</v>
      </c>
      <c r="I59" s="47">
        <f t="shared" si="9"/>
        <v>0.11449999999999999</v>
      </c>
      <c r="J59" s="47">
        <f t="shared" si="9"/>
        <v>11.918</v>
      </c>
      <c r="K59" s="47">
        <f t="shared" si="9"/>
        <v>144.20999999999998</v>
      </c>
      <c r="L59" s="47">
        <f t="shared" si="9"/>
        <v>98.54</v>
      </c>
      <c r="M59" s="47">
        <f t="shared" si="9"/>
        <v>480.15999999999997</v>
      </c>
      <c r="N59" s="47">
        <f t="shared" si="9"/>
        <v>7.105000000000001</v>
      </c>
    </row>
    <row r="60" spans="1:14" ht="18.75">
      <c r="A60" s="2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5" customFormat="1" ht="15.75">
      <c r="A61" s="26" t="s">
        <v>149</v>
      </c>
      <c r="B61" s="26">
        <v>30</v>
      </c>
      <c r="C61" s="26">
        <f>подсобка!B62*$B$61/100</f>
        <v>3.12</v>
      </c>
      <c r="D61" s="26">
        <f>подсобка!C62*$B$61/100</f>
        <v>1.56</v>
      </c>
      <c r="E61" s="26">
        <f>подсобка!D62*$B$61/100</f>
        <v>18.3</v>
      </c>
      <c r="F61" s="26">
        <f>подсобка!E62*$B$61/100</f>
        <v>112.8</v>
      </c>
      <c r="G61" s="26">
        <f>подсобка!F62*$B$61/100</f>
        <v>0.024</v>
      </c>
      <c r="H61" s="26">
        <f>подсобка!G62*$B$61/100</f>
        <v>0</v>
      </c>
      <c r="I61" s="26">
        <f>подсобка!H62*$B$61/100</f>
        <v>0</v>
      </c>
      <c r="J61" s="26">
        <f>подсобка!I62*$B$61/100</f>
        <v>0</v>
      </c>
      <c r="K61" s="26">
        <f>подсобка!J62*$B$61/100</f>
        <v>12.9</v>
      </c>
      <c r="L61" s="26">
        <f>подсобка!K62*$B$61/100</f>
        <v>6.6</v>
      </c>
      <c r="M61" s="26">
        <f>подсобка!L62*$B$61/100</f>
        <v>36.6</v>
      </c>
      <c r="N61" s="26">
        <f>подсобка!M62*$B$61/100</f>
        <v>0.54</v>
      </c>
    </row>
    <row r="62" spans="1:14" s="45" customFormat="1" ht="15.75">
      <c r="A62" s="26" t="s">
        <v>141</v>
      </c>
      <c r="B62" s="26" t="s">
        <v>302</v>
      </c>
      <c r="C62" s="26">
        <f aca="true" t="shared" si="10" ref="C62:N62">SUM(C63:C64)</f>
        <v>0.09</v>
      </c>
      <c r="D62" s="26">
        <f t="shared" si="10"/>
        <v>0</v>
      </c>
      <c r="E62" s="26">
        <f t="shared" si="10"/>
        <v>7.38</v>
      </c>
      <c r="F62" s="26">
        <f t="shared" si="10"/>
        <v>29.1</v>
      </c>
      <c r="G62" s="26">
        <f t="shared" si="10"/>
        <v>0.004</v>
      </c>
      <c r="H62" s="26">
        <f t="shared" si="10"/>
        <v>4</v>
      </c>
      <c r="I62" s="26">
        <f t="shared" si="10"/>
        <v>0</v>
      </c>
      <c r="J62" s="26">
        <f t="shared" si="10"/>
        <v>0.04</v>
      </c>
      <c r="K62" s="26">
        <f t="shared" si="10"/>
        <v>4.2</v>
      </c>
      <c r="L62" s="26">
        <f t="shared" si="10"/>
        <v>1.2</v>
      </c>
      <c r="M62" s="26">
        <f t="shared" si="10"/>
        <v>2.2</v>
      </c>
      <c r="N62" s="26">
        <f t="shared" si="10"/>
        <v>0.09</v>
      </c>
    </row>
    <row r="63" spans="1:14" s="46" customFormat="1" ht="18.75" hidden="1">
      <c r="A63" s="26" t="s">
        <v>261</v>
      </c>
      <c r="B63" s="26" t="s">
        <v>212</v>
      </c>
      <c r="C63" s="26">
        <f>подсобка!B39*$B$63/100</f>
        <v>0.09</v>
      </c>
      <c r="D63" s="26">
        <f>подсобка!C39*$B$63/100</f>
        <v>0</v>
      </c>
      <c r="E63" s="26">
        <f>подсобка!D39*$B$63/100</f>
        <v>0.36</v>
      </c>
      <c r="F63" s="26">
        <f>подсобка!E39*$B$63/100</f>
        <v>3.1</v>
      </c>
      <c r="G63" s="26">
        <f>подсобка!F39*$B$63/100</f>
        <v>0.004</v>
      </c>
      <c r="H63" s="26">
        <f>подсобка!G39*$B$63/100</f>
        <v>4</v>
      </c>
      <c r="I63" s="26">
        <f>подсобка!H39*$B$63/100</f>
        <v>0</v>
      </c>
      <c r="J63" s="26">
        <f>подсобка!I39*$B$63/100</f>
        <v>0.04</v>
      </c>
      <c r="K63" s="26">
        <f>подсобка!J39*$B$63/100</f>
        <v>4</v>
      </c>
      <c r="L63" s="26">
        <f>подсобка!K39*$B$63/100</f>
        <v>1.2</v>
      </c>
      <c r="M63" s="26">
        <f>подсобка!L39*$B$63/100</f>
        <v>2.2</v>
      </c>
      <c r="N63" s="26">
        <f>подсобка!M39*$B$63/100</f>
        <v>0.06</v>
      </c>
    </row>
    <row r="64" spans="1:14" s="46" customFormat="1" ht="18.75" hidden="1">
      <c r="A64" s="26" t="s">
        <v>204</v>
      </c>
      <c r="B64" s="26">
        <v>10</v>
      </c>
      <c r="C64" s="26">
        <f>подсобка!B73*$B$64/100</f>
        <v>0</v>
      </c>
      <c r="D64" s="26">
        <f>подсобка!C73*$B$64/100</f>
        <v>0</v>
      </c>
      <c r="E64" s="26">
        <f>подсобка!D73*$B$64/100</f>
        <v>7.02</v>
      </c>
      <c r="F64" s="26">
        <f>подсобка!E73*$B$64/100</f>
        <v>26</v>
      </c>
      <c r="G64" s="26">
        <f>подсобка!F73*$B$64/100</f>
        <v>0</v>
      </c>
      <c r="H64" s="26">
        <f>подсобка!G73*$B$64/100</f>
        <v>0</v>
      </c>
      <c r="I64" s="26">
        <f>подсобка!H73*$B$64/100</f>
        <v>0</v>
      </c>
      <c r="J64" s="26">
        <f>подсобка!I73*$B$64/100</f>
        <v>0</v>
      </c>
      <c r="K64" s="26">
        <f>подсобка!J73*$B$64/100</f>
        <v>0.2</v>
      </c>
      <c r="L64" s="26">
        <f>подсобка!K73*$B$64/100</f>
        <v>0</v>
      </c>
      <c r="M64" s="26">
        <f>подсобка!L73*$B$64/100</f>
        <v>0</v>
      </c>
      <c r="N64" s="26">
        <f>подсобка!M73*$B$64/100</f>
        <v>0.03</v>
      </c>
    </row>
    <row r="65" spans="1:14" s="45" customFormat="1" ht="15.75">
      <c r="A65" s="26" t="s">
        <v>132</v>
      </c>
      <c r="B65" s="26">
        <v>100</v>
      </c>
      <c r="C65" s="26">
        <f>подсобка!B6*$B$65/100</f>
        <v>0.9</v>
      </c>
      <c r="D65" s="26">
        <f>подсобка!C6*$B$65/100</f>
        <v>0</v>
      </c>
      <c r="E65" s="26">
        <f>подсобка!D6*$B$65/100</f>
        <v>5.2</v>
      </c>
      <c r="F65" s="26">
        <f>подсобка!E6*$B$65/100</f>
        <v>38</v>
      </c>
      <c r="G65" s="26">
        <f>подсобка!F6*$B$65/100</f>
        <v>0.04</v>
      </c>
      <c r="H65" s="26">
        <f>подсобка!G6*$B$65/100</f>
        <v>60</v>
      </c>
      <c r="I65" s="26">
        <f>подсобка!H6*$B$65/100</f>
        <v>0</v>
      </c>
      <c r="J65" s="26">
        <f>подсобка!I6*$B$65/100</f>
        <v>0.4</v>
      </c>
      <c r="K65" s="26">
        <f>подсобка!J6*$B$65/100</f>
        <v>34</v>
      </c>
      <c r="L65" s="26">
        <f>подсобка!K6*$B$65/100</f>
        <v>13</v>
      </c>
      <c r="M65" s="26">
        <f>подсобка!L6*$B$65/100</f>
        <v>23</v>
      </c>
      <c r="N65" s="26">
        <f>подсобка!M6*$B$65/100</f>
        <v>0.3</v>
      </c>
    </row>
    <row r="66" spans="1:14" s="45" customFormat="1" ht="15.75">
      <c r="A66" s="47" t="s">
        <v>10</v>
      </c>
      <c r="B66" s="47"/>
      <c r="C66" s="47">
        <f aca="true" t="shared" si="11" ref="C66:N66">SUM(C61:C62,C65)</f>
        <v>4.11</v>
      </c>
      <c r="D66" s="47">
        <f t="shared" si="11"/>
        <v>1.56</v>
      </c>
      <c r="E66" s="47">
        <f t="shared" si="11"/>
        <v>30.88</v>
      </c>
      <c r="F66" s="47">
        <f t="shared" si="11"/>
        <v>179.9</v>
      </c>
      <c r="G66" s="47">
        <f t="shared" si="11"/>
        <v>0.068</v>
      </c>
      <c r="H66" s="47">
        <f t="shared" si="11"/>
        <v>64</v>
      </c>
      <c r="I66" s="47">
        <f t="shared" si="11"/>
        <v>0</v>
      </c>
      <c r="J66" s="47">
        <f t="shared" si="11"/>
        <v>0.44</v>
      </c>
      <c r="K66" s="47">
        <f t="shared" si="11"/>
        <v>51.1</v>
      </c>
      <c r="L66" s="47">
        <f t="shared" si="11"/>
        <v>20.8</v>
      </c>
      <c r="M66" s="47">
        <f t="shared" si="11"/>
        <v>61.800000000000004</v>
      </c>
      <c r="N66" s="47">
        <f t="shared" si="11"/>
        <v>0.9299999999999999</v>
      </c>
    </row>
    <row r="67" spans="1:14" ht="18.75">
      <c r="A67" s="2" t="s">
        <v>22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45" customFormat="1" ht="15.75">
      <c r="A68" s="26" t="s">
        <v>170</v>
      </c>
      <c r="B68" s="26">
        <v>30</v>
      </c>
      <c r="C68" s="26">
        <f>подсобка!B77*$B$68/100</f>
        <v>5.31</v>
      </c>
      <c r="D68" s="26">
        <f>подсобка!C77*$B$68/100</f>
        <v>5.85</v>
      </c>
      <c r="E68" s="26">
        <f>подсобка!D77*$B$68/100</f>
        <v>0</v>
      </c>
      <c r="F68" s="26">
        <f>подсобка!E77*$B$68/100</f>
        <v>72.6</v>
      </c>
      <c r="G68" s="26">
        <f>подсобка!F77*$B$68/100</f>
        <v>0.009</v>
      </c>
      <c r="H68" s="26">
        <f>подсобка!G77*$B$68/100</f>
        <v>0.81</v>
      </c>
      <c r="I68" s="26">
        <f>подсобка!H77*$B$68/100</f>
        <v>0.009</v>
      </c>
      <c r="J68" s="26">
        <f>подсобка!I77*$B$68/100</f>
        <v>0.24</v>
      </c>
      <c r="K68" s="26">
        <f>подсобка!J77*$B$68/100</f>
        <v>30.6</v>
      </c>
      <c r="L68" s="26">
        <f>подсобка!K77*$B$68/100</f>
        <v>9</v>
      </c>
      <c r="M68" s="26">
        <f>подсобка!L77*$B$68/100</f>
        <v>83.4</v>
      </c>
      <c r="N68" s="26">
        <f>подсобка!M77*$B$68/100</f>
        <v>0.27</v>
      </c>
    </row>
    <row r="69" spans="1:14" s="45" customFormat="1" ht="31.5">
      <c r="A69" s="26" t="s">
        <v>14</v>
      </c>
      <c r="B69" s="26" t="s">
        <v>303</v>
      </c>
      <c r="C69" s="26">
        <f aca="true" t="shared" si="12" ref="C69:N69">SUM(C70:C72)</f>
        <v>4.448</v>
      </c>
      <c r="D69" s="26">
        <f t="shared" si="12"/>
        <v>6.34</v>
      </c>
      <c r="E69" s="26">
        <f t="shared" si="12"/>
        <v>26.622</v>
      </c>
      <c r="F69" s="26">
        <f t="shared" si="12"/>
        <v>191</v>
      </c>
      <c r="G69" s="26">
        <f t="shared" si="12"/>
        <v>0.23</v>
      </c>
      <c r="H69" s="26">
        <f t="shared" si="12"/>
        <v>44.5</v>
      </c>
      <c r="I69" s="26">
        <f t="shared" si="12"/>
        <v>0.05</v>
      </c>
      <c r="J69" s="26">
        <f t="shared" si="12"/>
        <v>1.206</v>
      </c>
      <c r="K69" s="26">
        <f t="shared" si="12"/>
        <v>84.26</v>
      </c>
      <c r="L69" s="26">
        <f t="shared" si="12"/>
        <v>57.84</v>
      </c>
      <c r="M69" s="26">
        <f t="shared" si="12"/>
        <v>174.62</v>
      </c>
      <c r="N69" s="26">
        <f t="shared" si="12"/>
        <v>2.046</v>
      </c>
    </row>
    <row r="70" spans="1:14" s="46" customFormat="1" ht="18.75" hidden="1">
      <c r="A70" s="26" t="s">
        <v>206</v>
      </c>
      <c r="B70" s="26">
        <v>220</v>
      </c>
      <c r="C70" s="26">
        <f>подсобка!B32*$B$70/100</f>
        <v>3.3</v>
      </c>
      <c r="D70" s="26">
        <f>подсобка!C32*$B$70/100</f>
        <v>0.22</v>
      </c>
      <c r="E70" s="26">
        <f>подсобка!D32*$B$70/100</f>
        <v>24.2</v>
      </c>
      <c r="F70" s="26">
        <f>подсобка!E32*$B$70/100</f>
        <v>110</v>
      </c>
      <c r="G70" s="26">
        <f>подсобка!F32*$B$70/100</f>
        <v>0.22</v>
      </c>
      <c r="H70" s="26">
        <f>подсобка!G32*$B$70/100</f>
        <v>44</v>
      </c>
      <c r="I70" s="26">
        <f>подсобка!H32*$B$70/100</f>
        <v>0</v>
      </c>
      <c r="J70" s="26">
        <f>подсобка!I32*$B$70/100</f>
        <v>0.88</v>
      </c>
      <c r="K70" s="26">
        <f>подсобка!J32*$B$70/100</f>
        <v>22</v>
      </c>
      <c r="L70" s="26">
        <f>подсобка!K32*$B$70/100</f>
        <v>50.6</v>
      </c>
      <c r="M70" s="26">
        <f>подсобка!L32*$B$70/100</f>
        <v>127.6</v>
      </c>
      <c r="N70" s="26">
        <f>подсобка!M32*$B$70/100</f>
        <v>1.98</v>
      </c>
    </row>
    <row r="71" spans="1:14" s="46" customFormat="1" ht="18.75" hidden="1">
      <c r="A71" s="26" t="s">
        <v>21</v>
      </c>
      <c r="B71" s="26">
        <v>50</v>
      </c>
      <c r="C71" s="26">
        <f>подсобка!B48*$B$71/100</f>
        <v>1.1</v>
      </c>
      <c r="D71" s="26">
        <f>подсобка!C48*$B$71/100</f>
        <v>1.2</v>
      </c>
      <c r="E71" s="26">
        <f>подсобка!D48*$B$71/100</f>
        <v>2.35</v>
      </c>
      <c r="F71" s="26">
        <f>подсобка!E48*$B$71/100</f>
        <v>29</v>
      </c>
      <c r="G71" s="26">
        <f>подсобка!F48*$B$71/100</f>
        <v>0.01</v>
      </c>
      <c r="H71" s="26">
        <f>подсобка!G48*$B$71/100</f>
        <v>0.5</v>
      </c>
      <c r="I71" s="26">
        <f>подсобка!H48*$B$71/100</f>
        <v>0.01</v>
      </c>
      <c r="J71" s="26">
        <f>подсобка!I48*$B$71/100</f>
        <v>0.15</v>
      </c>
      <c r="K71" s="26">
        <f>подсобка!J48*$B$71/100</f>
        <v>60.5</v>
      </c>
      <c r="L71" s="26">
        <f>подсобка!K48*$B$71/100</f>
        <v>7</v>
      </c>
      <c r="M71" s="26">
        <f>подсобка!L48*$B$71/100</f>
        <v>45.5</v>
      </c>
      <c r="N71" s="26">
        <f>подсобка!M48*$B$71/100</f>
        <v>0.05</v>
      </c>
    </row>
    <row r="72" spans="1:14" s="46" customFormat="1" ht="18.75" hidden="1">
      <c r="A72" s="26" t="s">
        <v>195</v>
      </c>
      <c r="B72" s="26">
        <v>8</v>
      </c>
      <c r="C72" s="26">
        <f>подсобка!B45*$B$72/100</f>
        <v>0.048</v>
      </c>
      <c r="D72" s="26">
        <f>подсобка!C45*$B$72/100</f>
        <v>4.92</v>
      </c>
      <c r="E72" s="26">
        <f>подсобка!D45*$B$72/100</f>
        <v>0.07200000000000001</v>
      </c>
      <c r="F72" s="26">
        <f>подсобка!E45*$B$72/100</f>
        <v>52</v>
      </c>
      <c r="G72" s="26">
        <f>подсобка!F45*$B$72/100</f>
        <v>0</v>
      </c>
      <c r="H72" s="26">
        <f>подсобка!G45*$B$72/100</f>
        <v>0</v>
      </c>
      <c r="I72" s="26">
        <f>подсобка!H45*$B$72/100</f>
        <v>0.04</v>
      </c>
      <c r="J72" s="26">
        <f>подсобка!I45*$B$72/100</f>
        <v>0.17600000000000002</v>
      </c>
      <c r="K72" s="26">
        <f>подсобка!J45*$B$72/100</f>
        <v>1.76</v>
      </c>
      <c r="L72" s="26">
        <f>подсобка!K45*$B$72/100</f>
        <v>0.24</v>
      </c>
      <c r="M72" s="26">
        <f>подсобка!L45*$B$72/100</f>
        <v>1.52</v>
      </c>
      <c r="N72" s="26">
        <f>подсобка!M45*$B$72/100</f>
        <v>0.016</v>
      </c>
    </row>
    <row r="73" spans="1:14" s="45" customFormat="1" ht="15.75">
      <c r="A73" s="26" t="s">
        <v>23</v>
      </c>
      <c r="B73" s="26" t="s">
        <v>302</v>
      </c>
      <c r="C73" s="26">
        <f aca="true" t="shared" si="13" ref="C73:N73">SUM(C74:C75)</f>
        <v>0.06</v>
      </c>
      <c r="D73" s="26">
        <f t="shared" si="13"/>
        <v>0.015299999999999998</v>
      </c>
      <c r="E73" s="26">
        <f t="shared" si="13"/>
        <v>7.040699999999999</v>
      </c>
      <c r="F73" s="26">
        <f t="shared" si="13"/>
        <v>26.4554</v>
      </c>
      <c r="G73" s="26">
        <f t="shared" si="13"/>
        <v>0.00021</v>
      </c>
      <c r="H73" s="26">
        <f t="shared" si="13"/>
        <v>0.03</v>
      </c>
      <c r="I73" s="26">
        <f t="shared" si="13"/>
        <v>0.00015</v>
      </c>
      <c r="J73" s="26">
        <f t="shared" si="13"/>
        <v>0</v>
      </c>
      <c r="K73" s="26">
        <f t="shared" si="13"/>
        <v>1.685</v>
      </c>
      <c r="L73" s="26">
        <f t="shared" si="13"/>
        <v>1.32</v>
      </c>
      <c r="M73" s="26">
        <f t="shared" si="13"/>
        <v>2.472</v>
      </c>
      <c r="N73" s="26">
        <f t="shared" si="13"/>
        <v>0.27599999999999997</v>
      </c>
    </row>
    <row r="74" spans="1:14" s="46" customFormat="1" ht="18.75" hidden="1">
      <c r="A74" s="26" t="s">
        <v>204</v>
      </c>
      <c r="B74" s="26">
        <v>10</v>
      </c>
      <c r="C74" s="26">
        <f>подсобка!B73*$B$74/100</f>
        <v>0</v>
      </c>
      <c r="D74" s="26">
        <f>подсобка!C73*$B$74/100</f>
        <v>0</v>
      </c>
      <c r="E74" s="26">
        <f>подсобка!D73*$B$74/100</f>
        <v>7.02</v>
      </c>
      <c r="F74" s="26">
        <f>подсобка!E73*$B$74/100</f>
        <v>26</v>
      </c>
      <c r="G74" s="26">
        <f>подсобка!F73*$B$74/100</f>
        <v>0</v>
      </c>
      <c r="H74" s="26">
        <f>подсобка!G73*$B$74/100</f>
        <v>0</v>
      </c>
      <c r="I74" s="26">
        <f>подсобка!H73*$B$74/100</f>
        <v>0</v>
      </c>
      <c r="J74" s="26">
        <f>подсобка!I73*$B$74/100</f>
        <v>0</v>
      </c>
      <c r="K74" s="26">
        <f>подсобка!J73*$B$74/100</f>
        <v>0.2</v>
      </c>
      <c r="L74" s="26">
        <f>подсобка!K73*$B$74/100</f>
        <v>0</v>
      </c>
      <c r="M74" s="26">
        <f>подсобка!L73*$B$74/100</f>
        <v>0</v>
      </c>
      <c r="N74" s="26">
        <f>подсобка!M73*$B$74/100</f>
        <v>0.03</v>
      </c>
    </row>
    <row r="75" spans="1:14" s="46" customFormat="1" ht="18.75" hidden="1">
      <c r="A75" s="26" t="s">
        <v>216</v>
      </c>
      <c r="B75" s="26">
        <v>0.3</v>
      </c>
      <c r="C75" s="26">
        <f>подсобка!B101*$B$75/100</f>
        <v>0.06</v>
      </c>
      <c r="D75" s="26">
        <f>подсобка!C101*$B$75/100</f>
        <v>0.015299999999999998</v>
      </c>
      <c r="E75" s="26">
        <f>подсобка!D101*$B$75/100</f>
        <v>0.0207</v>
      </c>
      <c r="F75" s="26">
        <f>подсобка!E101*$B$75/100</f>
        <v>0.45539999999999997</v>
      </c>
      <c r="G75" s="26">
        <f>подсобка!F101*$B$75/100</f>
        <v>0.00021</v>
      </c>
      <c r="H75" s="26">
        <f>подсобка!G101*$B$75/100</f>
        <v>0.03</v>
      </c>
      <c r="I75" s="26">
        <f>подсобка!H101*$B$75/100</f>
        <v>0.00015</v>
      </c>
      <c r="J75" s="26">
        <f>подсобка!I101*$B$75/100</f>
        <v>0</v>
      </c>
      <c r="K75" s="26">
        <f>подсобка!J101*$B$75/100</f>
        <v>1.485</v>
      </c>
      <c r="L75" s="26">
        <f>подсобка!K101*$B$75/100</f>
        <v>1.32</v>
      </c>
      <c r="M75" s="26">
        <f>подсобка!L101*$B$75/100</f>
        <v>2.472</v>
      </c>
      <c r="N75" s="26">
        <f>подсобка!M101*$B$75/100</f>
        <v>0.24599999999999997</v>
      </c>
    </row>
    <row r="76" spans="1:14" s="45" customFormat="1" ht="15.75">
      <c r="A76" s="26" t="s">
        <v>17</v>
      </c>
      <c r="B76" s="26">
        <v>40</v>
      </c>
      <c r="C76" s="26">
        <f>подсобка!B97*$B$76/100</f>
        <v>1.8</v>
      </c>
      <c r="D76" s="26">
        <f>подсобка!C97*$B$76/100</f>
        <v>0.24</v>
      </c>
      <c r="E76" s="26">
        <f>подсобка!D97*$B$76/100</f>
        <v>18.2</v>
      </c>
      <c r="F76" s="26">
        <f>подсобка!E97*$B$76/100</f>
        <v>72</v>
      </c>
      <c r="G76" s="26">
        <f>подсобка!F97*$B$76/100</f>
        <v>0.044000000000000004</v>
      </c>
      <c r="H76" s="26">
        <f>подсобка!G97*$B$76/100</f>
        <v>0</v>
      </c>
      <c r="I76" s="26">
        <f>подсобка!H97*$B$76/100</f>
        <v>0</v>
      </c>
      <c r="J76" s="26">
        <f>подсобка!I97*$B$76/100</f>
        <v>1.2</v>
      </c>
      <c r="K76" s="26">
        <f>подсобка!J97*$B$76/100</f>
        <v>8</v>
      </c>
      <c r="L76" s="26">
        <f>подсобка!K97*$B$76/100</f>
        <v>5.6</v>
      </c>
      <c r="M76" s="26">
        <f>подсобка!L97*$B$76/100</f>
        <v>26</v>
      </c>
      <c r="N76" s="26">
        <f>подсобка!M97*$B$76/100</f>
        <v>0.36</v>
      </c>
    </row>
    <row r="77" spans="1:14" s="45" customFormat="1" ht="15.75">
      <c r="A77" s="47" t="s">
        <v>10</v>
      </c>
      <c r="B77" s="47"/>
      <c r="C77" s="47">
        <f aca="true" t="shared" si="14" ref="C77:N77">SUM(C68:C69,C73,C76)</f>
        <v>11.618</v>
      </c>
      <c r="D77" s="47">
        <f t="shared" si="14"/>
        <v>12.4453</v>
      </c>
      <c r="E77" s="47">
        <f t="shared" si="14"/>
        <v>51.862700000000004</v>
      </c>
      <c r="F77" s="47">
        <f t="shared" si="14"/>
        <v>362.0554</v>
      </c>
      <c r="G77" s="47">
        <f t="shared" si="14"/>
        <v>0.28321</v>
      </c>
      <c r="H77" s="47">
        <f t="shared" si="14"/>
        <v>45.34</v>
      </c>
      <c r="I77" s="47">
        <f t="shared" si="14"/>
        <v>0.05915</v>
      </c>
      <c r="J77" s="47">
        <f t="shared" si="14"/>
        <v>2.646</v>
      </c>
      <c r="K77" s="47">
        <f t="shared" si="14"/>
        <v>124.54500000000002</v>
      </c>
      <c r="L77" s="47">
        <f t="shared" si="14"/>
        <v>73.75999999999999</v>
      </c>
      <c r="M77" s="47">
        <f t="shared" si="14"/>
        <v>286.49199999999996</v>
      </c>
      <c r="N77" s="47">
        <f t="shared" si="14"/>
        <v>2.9519999999999995</v>
      </c>
    </row>
    <row r="78" spans="1:14" s="45" customFormat="1" ht="18.75">
      <c r="A78" s="50" t="s">
        <v>25</v>
      </c>
      <c r="B78" s="53"/>
      <c r="C78" s="51">
        <f aca="true" t="shared" si="15" ref="C78:N78">SUM(C18:C19,C59,C66,C77)</f>
        <v>50.266000000000005</v>
      </c>
      <c r="D78" s="51">
        <f t="shared" si="15"/>
        <v>58.3408</v>
      </c>
      <c r="E78" s="51">
        <f t="shared" si="15"/>
        <v>228.4042</v>
      </c>
      <c r="F78" s="51">
        <f t="shared" si="15"/>
        <v>1803.6004</v>
      </c>
      <c r="G78" s="51">
        <f t="shared" si="15"/>
        <v>0.8885100000000001</v>
      </c>
      <c r="H78" s="51">
        <f t="shared" si="15"/>
        <v>137</v>
      </c>
      <c r="I78" s="51">
        <f t="shared" si="15"/>
        <v>0.30365</v>
      </c>
      <c r="J78" s="51">
        <f t="shared" si="15"/>
        <v>17.084</v>
      </c>
      <c r="K78" s="51">
        <f t="shared" si="15"/>
        <v>828.585</v>
      </c>
      <c r="L78" s="51">
        <f t="shared" si="15"/>
        <v>273.27</v>
      </c>
      <c r="M78" s="51">
        <f t="shared" si="15"/>
        <v>1268.4569999999999</v>
      </c>
      <c r="N78" s="51">
        <f t="shared" si="15"/>
        <v>12.7315</v>
      </c>
    </row>
    <row r="80" spans="3:14" ht="15">
      <c r="C80" s="43">
        <v>48.6</v>
      </c>
      <c r="D80" s="43">
        <v>54</v>
      </c>
      <c r="E80" s="43">
        <v>234.9</v>
      </c>
      <c r="F80" s="43">
        <v>1620</v>
      </c>
      <c r="G80" s="43">
        <v>0.9</v>
      </c>
      <c r="H80" s="43">
        <v>45</v>
      </c>
      <c r="I80" s="43">
        <v>0.45</v>
      </c>
      <c r="J80" s="43">
        <v>7</v>
      </c>
      <c r="K80" s="43">
        <v>900</v>
      </c>
      <c r="L80" s="43">
        <v>200</v>
      </c>
      <c r="M80" s="43">
        <v>800</v>
      </c>
      <c r="N80" s="43">
        <v>10</v>
      </c>
    </row>
    <row r="81" spans="3:14" ht="15">
      <c r="C81" s="43">
        <v>59.4</v>
      </c>
      <c r="D81" s="43">
        <v>66</v>
      </c>
      <c r="E81" s="43">
        <v>287.1</v>
      </c>
      <c r="F81" s="43">
        <v>1980</v>
      </c>
      <c r="G81" s="43">
        <v>1</v>
      </c>
      <c r="H81" s="43">
        <v>55</v>
      </c>
      <c r="I81" s="43">
        <v>0.55</v>
      </c>
      <c r="J81" s="43">
        <v>10</v>
      </c>
      <c r="K81" s="43">
        <v>1200</v>
      </c>
      <c r="L81" s="43">
        <v>300</v>
      </c>
      <c r="M81" s="43">
        <v>1450</v>
      </c>
      <c r="N81" s="43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80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76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305</v>
      </c>
      <c r="B6" s="26" t="s">
        <v>306</v>
      </c>
      <c r="C6" s="26">
        <f aca="true" t="shared" si="0" ref="C6:N6">SUM(C7:C9)</f>
        <v>5.098000000000001</v>
      </c>
      <c r="D6" s="26">
        <f t="shared" si="0"/>
        <v>7.4</v>
      </c>
      <c r="E6" s="26">
        <f t="shared" si="0"/>
        <v>20.622</v>
      </c>
      <c r="F6" s="26">
        <f t="shared" si="0"/>
        <v>195</v>
      </c>
      <c r="G6" s="26">
        <f t="shared" si="0"/>
        <v>0.08800000000000001</v>
      </c>
      <c r="H6" s="26">
        <f t="shared" si="0"/>
        <v>0.24</v>
      </c>
      <c r="I6" s="26">
        <f t="shared" si="0"/>
        <v>0.061</v>
      </c>
      <c r="J6" s="26">
        <f t="shared" si="0"/>
        <v>1.706</v>
      </c>
      <c r="K6" s="26">
        <f t="shared" si="0"/>
        <v>86.76</v>
      </c>
      <c r="L6" s="26">
        <f t="shared" si="0"/>
        <v>8.24</v>
      </c>
      <c r="M6" s="26">
        <f t="shared" si="0"/>
        <v>87.42</v>
      </c>
      <c r="N6" s="26">
        <f t="shared" si="0"/>
        <v>0.616</v>
      </c>
    </row>
    <row r="7" spans="1:14" s="45" customFormat="1" ht="15.75" hidden="1">
      <c r="A7" s="26" t="s">
        <v>241</v>
      </c>
      <c r="B7" s="26">
        <v>50</v>
      </c>
      <c r="C7" s="26">
        <f>подсобка!B42*$B$7/100</f>
        <v>2.7</v>
      </c>
      <c r="D7" s="26">
        <f>подсобка!C42*$B$7/100</f>
        <v>0.45</v>
      </c>
      <c r="E7" s="26">
        <f>подсобка!D42*$B$7/100</f>
        <v>20.55</v>
      </c>
      <c r="F7" s="26">
        <f>подсобка!E42*$B$7/100</f>
        <v>105</v>
      </c>
      <c r="G7" s="26">
        <f>подсобка!F42*$B$7/100</f>
        <v>0.085</v>
      </c>
      <c r="H7" s="26">
        <f>подсобка!G42*$B$7/100</f>
        <v>0</v>
      </c>
      <c r="I7" s="26">
        <f>подсобка!H42*$B$7/100</f>
        <v>0</v>
      </c>
      <c r="J7" s="26">
        <f>подсобка!I42*$B$7/100</f>
        <v>1.5</v>
      </c>
      <c r="K7" s="26">
        <f>подсобка!J42*$B$7/100</f>
        <v>9</v>
      </c>
      <c r="L7" s="26">
        <f>подсобка!K42*$B$7/100</f>
        <v>8</v>
      </c>
      <c r="M7" s="26">
        <f>подсобка!L42*$B$7/100</f>
        <v>43.5</v>
      </c>
      <c r="N7" s="26">
        <f>подсобка!M42*$B$7/100</f>
        <v>0.6</v>
      </c>
    </row>
    <row r="8" spans="1:14" s="45" customFormat="1" ht="15.75" hidden="1">
      <c r="A8" s="26" t="s">
        <v>200</v>
      </c>
      <c r="B8" s="26">
        <v>8</v>
      </c>
      <c r="C8" s="26">
        <f>подсобка!B45*$B$8/100</f>
        <v>0.048</v>
      </c>
      <c r="D8" s="26">
        <f>подсобка!C45*$B$8/100</f>
        <v>4.92</v>
      </c>
      <c r="E8" s="26">
        <f>подсобка!D45*$B$8/100</f>
        <v>0.07200000000000001</v>
      </c>
      <c r="F8" s="26">
        <f>подсобка!E45*$B$8/100</f>
        <v>52</v>
      </c>
      <c r="G8" s="26">
        <f>подсобка!F45*$B$8/100</f>
        <v>0</v>
      </c>
      <c r="H8" s="26">
        <f>подсобка!G45*$B$8/100</f>
        <v>0</v>
      </c>
      <c r="I8" s="26">
        <f>подсобка!H45*$B$8/100</f>
        <v>0.04</v>
      </c>
      <c r="J8" s="26">
        <f>подсобка!I45*$B$8/100</f>
        <v>0.17600000000000002</v>
      </c>
      <c r="K8" s="26">
        <f>подсобка!J45*$B$8/100</f>
        <v>1.76</v>
      </c>
      <c r="L8" s="26">
        <f>подсобка!K45*$B$8/100</f>
        <v>0.24</v>
      </c>
      <c r="M8" s="26">
        <f>подсобка!L45*$B$8/100</f>
        <v>1.52</v>
      </c>
      <c r="N8" s="26">
        <f>подсобка!M45*$B$8/100</f>
        <v>0.016</v>
      </c>
    </row>
    <row r="9" spans="1:14" s="45" customFormat="1" ht="15.75" hidden="1">
      <c r="A9" s="26" t="s">
        <v>220</v>
      </c>
      <c r="B9" s="26">
        <v>10</v>
      </c>
      <c r="C9" s="26">
        <f>подсобка!B82*$B$9/100</f>
        <v>2.35</v>
      </c>
      <c r="D9" s="26">
        <f>подсобка!C82*$B$9/100</f>
        <v>2.03</v>
      </c>
      <c r="E9" s="26">
        <f>подсобка!D82*$B$9/100</f>
        <v>0</v>
      </c>
      <c r="F9" s="26">
        <f>подсобка!E82*$B$9/100</f>
        <v>38</v>
      </c>
      <c r="G9" s="26">
        <f>подсобка!F82*$B$9/100</f>
        <v>0.003</v>
      </c>
      <c r="H9" s="26">
        <f>подсобка!G82*$B$9/100</f>
        <v>0.24</v>
      </c>
      <c r="I9" s="26">
        <f>подсобка!H82*$B$9/100</f>
        <v>0.021</v>
      </c>
      <c r="J9" s="26">
        <f>подсобка!I82*$B$9/100</f>
        <v>0.03</v>
      </c>
      <c r="K9" s="26">
        <f>подсобка!J82*$B$9/100</f>
        <v>76</v>
      </c>
      <c r="L9" s="26">
        <f>подсобка!K82*$B$9/100</f>
        <v>0</v>
      </c>
      <c r="M9" s="26">
        <f>подсобка!L82*$B$9/100</f>
        <v>42.4</v>
      </c>
      <c r="N9" s="26">
        <f>подсобка!M82*$B$9/100</f>
        <v>0</v>
      </c>
    </row>
    <row r="10" spans="1:14" s="46" customFormat="1" ht="31.5">
      <c r="A10" s="26" t="s">
        <v>6</v>
      </c>
      <c r="B10" s="26" t="s">
        <v>7</v>
      </c>
      <c r="C10" s="26">
        <f aca="true" t="shared" si="1" ref="C10:N10">SUM(C11:C12)</f>
        <v>3.0999999999999996</v>
      </c>
      <c r="D10" s="26">
        <f t="shared" si="1"/>
        <v>2.152</v>
      </c>
      <c r="E10" s="26">
        <f t="shared" si="1"/>
        <v>3.94</v>
      </c>
      <c r="F10" s="26">
        <f t="shared" si="1"/>
        <v>56.374</v>
      </c>
      <c r="G10" s="26">
        <f t="shared" si="1"/>
        <v>0.024</v>
      </c>
      <c r="H10" s="26">
        <f t="shared" si="1"/>
        <v>0.48</v>
      </c>
      <c r="I10" s="26">
        <f t="shared" si="1"/>
        <v>0.008</v>
      </c>
      <c r="J10" s="26">
        <f t="shared" si="1"/>
        <v>0</v>
      </c>
      <c r="K10" s="26">
        <f t="shared" si="1"/>
        <v>98.8</v>
      </c>
      <c r="L10" s="26">
        <f t="shared" si="1"/>
        <v>14.8</v>
      </c>
      <c r="M10" s="26">
        <f t="shared" si="1"/>
        <v>86.6</v>
      </c>
      <c r="N10" s="26">
        <f t="shared" si="1"/>
        <v>0.202</v>
      </c>
    </row>
    <row r="11" spans="1:14" s="46" customFormat="1" ht="18.75" hidden="1">
      <c r="A11" s="26" t="s">
        <v>234</v>
      </c>
      <c r="B11" s="26">
        <v>2</v>
      </c>
      <c r="C11" s="26">
        <f>подсобка!B35*$B$11/100</f>
        <v>0.3</v>
      </c>
      <c r="D11" s="26">
        <f>подсобка!C35*$B$11/100</f>
        <v>0.07200000000000001</v>
      </c>
      <c r="E11" s="26">
        <f>подсобка!D35*$B$11/100</f>
        <v>0.14</v>
      </c>
      <c r="F11" s="26">
        <f>подсобка!E35*$B$11/100</f>
        <v>2.374</v>
      </c>
      <c r="G11" s="26">
        <f>подсобка!F35*$B$11/100</f>
        <v>0</v>
      </c>
      <c r="H11" s="26">
        <f>подсобка!G35*$B$11/100</f>
        <v>0</v>
      </c>
      <c r="I11" s="26">
        <f>подсобка!H35*$B$11/100</f>
        <v>0</v>
      </c>
      <c r="J11" s="26">
        <f>подсобка!I35*$B$11/100</f>
        <v>0</v>
      </c>
      <c r="K11" s="26">
        <f>подсобка!J35*$B$11/100</f>
        <v>2</v>
      </c>
      <c r="L11" s="26">
        <f>подсобка!K35*$B$11/100</f>
        <v>0</v>
      </c>
      <c r="M11" s="26">
        <f>подсобка!L35*$B$11/100</f>
        <v>5</v>
      </c>
      <c r="N11" s="26">
        <f>подсобка!M35*$B$11/100</f>
        <v>0.122</v>
      </c>
    </row>
    <row r="12" spans="1:14" s="46" customFormat="1" ht="18.75" hidden="1">
      <c r="A12" s="26" t="s">
        <v>262</v>
      </c>
      <c r="B12" s="26">
        <v>40</v>
      </c>
      <c r="C12" s="26">
        <f>подсобка!B49*$B$12/100</f>
        <v>2.8</v>
      </c>
      <c r="D12" s="26">
        <f>подсобка!C49*$B$12/100</f>
        <v>2.08</v>
      </c>
      <c r="E12" s="26">
        <f>подсобка!D49*$B$12/100</f>
        <v>3.8</v>
      </c>
      <c r="F12" s="26">
        <f>подсобка!E49*$B$12/100</f>
        <v>54</v>
      </c>
      <c r="G12" s="26">
        <f>подсобка!F49*$B$12/100</f>
        <v>0.024</v>
      </c>
      <c r="H12" s="26">
        <f>подсобка!G49*$B$12/100</f>
        <v>0.48</v>
      </c>
      <c r="I12" s="26">
        <f>подсобка!H49*$B$12/100</f>
        <v>0.008</v>
      </c>
      <c r="J12" s="26">
        <f>подсобка!I49*$B$12/100</f>
        <v>0</v>
      </c>
      <c r="K12" s="26">
        <f>подсобка!J49*$B$12/100</f>
        <v>96.8</v>
      </c>
      <c r="L12" s="26">
        <f>подсобка!K49*$B$12/100</f>
        <v>14.8</v>
      </c>
      <c r="M12" s="26">
        <f>подсобка!L49*$B$12/100</f>
        <v>81.6</v>
      </c>
      <c r="N12" s="26">
        <f>подсобка!M49*$B$12/100</f>
        <v>0.08</v>
      </c>
    </row>
    <row r="13" spans="1:14" s="46" customFormat="1" ht="18.75">
      <c r="A13" s="26" t="s">
        <v>8</v>
      </c>
      <c r="B13" s="26" t="s">
        <v>9</v>
      </c>
      <c r="C13" s="26">
        <f aca="true" t="shared" si="2" ref="C13:N13">SUM(C14:C15)</f>
        <v>1.91</v>
      </c>
      <c r="D13" s="26">
        <f t="shared" si="2"/>
        <v>3.475</v>
      </c>
      <c r="E13" s="26">
        <f t="shared" si="2"/>
        <v>13.045</v>
      </c>
      <c r="F13" s="26">
        <f t="shared" si="2"/>
        <v>108.5</v>
      </c>
      <c r="G13" s="26">
        <f t="shared" si="2"/>
        <v>0.044000000000000004</v>
      </c>
      <c r="H13" s="26">
        <f t="shared" si="2"/>
        <v>0</v>
      </c>
      <c r="I13" s="26">
        <f t="shared" si="2"/>
        <v>0.025</v>
      </c>
      <c r="J13" s="26">
        <f t="shared" si="2"/>
        <v>0.11</v>
      </c>
      <c r="K13" s="26">
        <f t="shared" si="2"/>
        <v>11.1</v>
      </c>
      <c r="L13" s="26">
        <f t="shared" si="2"/>
        <v>14.15</v>
      </c>
      <c r="M13" s="26">
        <f t="shared" si="2"/>
        <v>35.35</v>
      </c>
      <c r="N13" s="26">
        <f t="shared" si="2"/>
        <v>0.65</v>
      </c>
    </row>
    <row r="14" spans="1:14" s="45" customFormat="1" ht="15.75" hidden="1">
      <c r="A14" s="26" t="s">
        <v>24</v>
      </c>
      <c r="B14" s="26">
        <v>40</v>
      </c>
      <c r="C14" s="26">
        <f>подсобка!B9*$B$14/100</f>
        <v>1.88</v>
      </c>
      <c r="D14" s="26">
        <f>подсобка!C9*$B$14/100</f>
        <v>0.4</v>
      </c>
      <c r="E14" s="26">
        <f>подсобка!D9*$B$14/100</f>
        <v>13</v>
      </c>
      <c r="F14" s="26">
        <f>подсобка!E9*$B$14/100</f>
        <v>76</v>
      </c>
      <c r="G14" s="26">
        <f>подсобка!F9*$B$14/100</f>
        <v>0.044000000000000004</v>
      </c>
      <c r="H14" s="26">
        <f>подсобка!G9*$B$14/100</f>
        <v>0</v>
      </c>
      <c r="I14" s="26">
        <f>подсобка!H9*$B$14/100</f>
        <v>0</v>
      </c>
      <c r="J14" s="26">
        <f>подсобка!I9*$B$14/100</f>
        <v>0</v>
      </c>
      <c r="K14" s="26">
        <f>подсобка!J9*$B$14/100</f>
        <v>10</v>
      </c>
      <c r="L14" s="26">
        <f>подсобка!K9*$B$14/100</f>
        <v>14</v>
      </c>
      <c r="M14" s="26">
        <f>подсобка!L9*$B$14/100</f>
        <v>34.4</v>
      </c>
      <c r="N14" s="26">
        <f>подсобка!M9*$B$14/100</f>
        <v>0.64</v>
      </c>
    </row>
    <row r="15" spans="1:14" s="45" customFormat="1" ht="15.75" hidden="1">
      <c r="A15" s="26" t="s">
        <v>200</v>
      </c>
      <c r="B15" s="26">
        <v>5</v>
      </c>
      <c r="C15" s="26">
        <f>подсобка!B45*$B$15/100</f>
        <v>0.03</v>
      </c>
      <c r="D15" s="26">
        <f>подсобка!C45*$B$15/100</f>
        <v>3.075</v>
      </c>
      <c r="E15" s="26">
        <f>подсобка!D45*$B$15/100</f>
        <v>0.045</v>
      </c>
      <c r="F15" s="26">
        <f>подсобка!E45*$B$15/100</f>
        <v>32.5</v>
      </c>
      <c r="G15" s="26">
        <f>подсобка!F45*$B$15/100</f>
        <v>0</v>
      </c>
      <c r="H15" s="26">
        <f>подсобка!G45*$B$15/100</f>
        <v>0</v>
      </c>
      <c r="I15" s="26">
        <f>подсобка!H45*$B$15/100</f>
        <v>0.025</v>
      </c>
      <c r="J15" s="26">
        <f>подсобка!I45*$B$15/100</f>
        <v>0.11</v>
      </c>
      <c r="K15" s="26">
        <f>подсобка!J45*$B$15/100</f>
        <v>1.1</v>
      </c>
      <c r="L15" s="26">
        <f>подсобка!K45*$B$15/100</f>
        <v>0.15</v>
      </c>
      <c r="M15" s="26">
        <f>подсобка!L45*$B$15/100</f>
        <v>0.95</v>
      </c>
      <c r="N15" s="26">
        <f>подсобка!M45*$B$15/100</f>
        <v>0.01</v>
      </c>
    </row>
    <row r="16" spans="1:14" s="46" customFormat="1" ht="18.75">
      <c r="A16" s="47" t="s">
        <v>10</v>
      </c>
      <c r="B16" s="47"/>
      <c r="C16" s="47">
        <f aca="true" t="shared" si="3" ref="C16:N16">SUM(C6,C10,C13)</f>
        <v>10.108</v>
      </c>
      <c r="D16" s="47">
        <f t="shared" si="3"/>
        <v>13.027</v>
      </c>
      <c r="E16" s="47">
        <f t="shared" si="3"/>
        <v>37.607</v>
      </c>
      <c r="F16" s="47">
        <f t="shared" si="3"/>
        <v>359.874</v>
      </c>
      <c r="G16" s="47">
        <f t="shared" si="3"/>
        <v>0.15600000000000003</v>
      </c>
      <c r="H16" s="47">
        <f t="shared" si="3"/>
        <v>0.72</v>
      </c>
      <c r="I16" s="47">
        <f t="shared" si="3"/>
        <v>0.094</v>
      </c>
      <c r="J16" s="47">
        <f t="shared" si="3"/>
        <v>1.816</v>
      </c>
      <c r="K16" s="47">
        <f t="shared" si="3"/>
        <v>196.66</v>
      </c>
      <c r="L16" s="47">
        <f t="shared" si="3"/>
        <v>37.19</v>
      </c>
      <c r="M16" s="47">
        <f t="shared" si="3"/>
        <v>209.36999999999998</v>
      </c>
      <c r="N16" s="47">
        <f t="shared" si="3"/>
        <v>1.468</v>
      </c>
    </row>
    <row r="17" spans="1:14" s="15" customFormat="1" ht="18.75">
      <c r="A17" s="5" t="s">
        <v>11</v>
      </c>
      <c r="B17" s="26">
        <v>100</v>
      </c>
      <c r="C17" s="47">
        <f>подсобка!B106*$B$17/100</f>
        <v>0.5</v>
      </c>
      <c r="D17" s="47">
        <f>подсобка!C106*$B$17/100</f>
        <v>0</v>
      </c>
      <c r="E17" s="47">
        <f>подсобка!D106*$B$17/100</f>
        <v>11.7</v>
      </c>
      <c r="F17" s="47">
        <f>подсобка!E106*$B$17/100</f>
        <v>47</v>
      </c>
      <c r="G17" s="47">
        <f>подсобка!F106*$B$17/100</f>
        <v>0.01</v>
      </c>
      <c r="H17" s="47">
        <f>подсобка!G106*$B$17/100</f>
        <v>2</v>
      </c>
      <c r="I17" s="47">
        <f>подсобка!H106*$B$17/100</f>
        <v>0</v>
      </c>
      <c r="J17" s="47">
        <f>подсобка!I106*$B$17/100</f>
        <v>0</v>
      </c>
      <c r="K17" s="47">
        <f>подсобка!J106*$B$17/100</f>
        <v>8</v>
      </c>
      <c r="L17" s="47">
        <f>подсобка!K106*$B$17/100</f>
        <v>5</v>
      </c>
      <c r="M17" s="47">
        <f>подсобка!L106*$B$17/100</f>
        <v>9</v>
      </c>
      <c r="N17" s="47">
        <f>подсобка!M106*$B$17/100</f>
        <v>0.2</v>
      </c>
    </row>
    <row r="18" spans="1:14" s="15" customFormat="1" ht="18.75">
      <c r="A18" s="2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5" customFormat="1" ht="31.5">
      <c r="A19" s="26" t="s">
        <v>286</v>
      </c>
      <c r="B19" s="54" t="s">
        <v>331</v>
      </c>
      <c r="C19" s="26">
        <f aca="true" t="shared" si="4" ref="C19:N19">SUM(C20:C21)</f>
        <v>0.51</v>
      </c>
      <c r="D19" s="26">
        <f t="shared" si="4"/>
        <v>3.55</v>
      </c>
      <c r="E19" s="26">
        <f t="shared" si="4"/>
        <v>2.85</v>
      </c>
      <c r="F19" s="26">
        <f t="shared" si="4"/>
        <v>47.9</v>
      </c>
      <c r="G19" s="26">
        <f t="shared" si="4"/>
        <v>0.015</v>
      </c>
      <c r="H19" s="26">
        <f t="shared" si="4"/>
        <v>3</v>
      </c>
      <c r="I19" s="26">
        <f t="shared" si="4"/>
        <v>0</v>
      </c>
      <c r="J19" s="26">
        <f t="shared" si="4"/>
        <v>3.47</v>
      </c>
      <c r="K19" s="26">
        <f t="shared" si="4"/>
        <v>9.3</v>
      </c>
      <c r="L19" s="26">
        <f t="shared" si="4"/>
        <v>4.2</v>
      </c>
      <c r="M19" s="26">
        <f t="shared" si="4"/>
        <v>17.4</v>
      </c>
      <c r="N19" s="26">
        <f t="shared" si="4"/>
        <v>0.24</v>
      </c>
    </row>
    <row r="20" spans="1:14" s="45" customFormat="1" ht="15.75" hidden="1">
      <c r="A20" s="26" t="s">
        <v>198</v>
      </c>
      <c r="B20" s="52">
        <v>5</v>
      </c>
      <c r="C20" s="52">
        <f>подсобка!B44*$B$20/100</f>
        <v>0</v>
      </c>
      <c r="D20" s="52">
        <f>подсобка!C44*$B$20/100</f>
        <v>3.55</v>
      </c>
      <c r="E20" s="52">
        <f>подсобка!D44*$B$20/100</f>
        <v>0</v>
      </c>
      <c r="F20" s="52">
        <f>подсобка!E44*$B$20/100</f>
        <v>35</v>
      </c>
      <c r="G20" s="52">
        <f>подсобка!F44*$B$20/100</f>
        <v>0</v>
      </c>
      <c r="H20" s="52">
        <f>подсобка!G44*$B$20/100</f>
        <v>0</v>
      </c>
      <c r="I20" s="52">
        <f>подсобка!H44*$B$20/100</f>
        <v>0</v>
      </c>
      <c r="J20" s="52">
        <f>подсобка!I44*$B$20/100</f>
        <v>3.35</v>
      </c>
      <c r="K20" s="52">
        <f>подсобка!J44*$B$20/100</f>
        <v>0</v>
      </c>
      <c r="L20" s="52">
        <f>подсобка!K44*$B$20/100</f>
        <v>0</v>
      </c>
      <c r="M20" s="52">
        <f>подсобка!L44*$B$20/100</f>
        <v>0</v>
      </c>
      <c r="N20" s="52">
        <f>подсобка!M44*$B$20/100</f>
        <v>0</v>
      </c>
    </row>
    <row r="21" spans="1:14" s="45" customFormat="1" ht="15.75" hidden="1">
      <c r="A21" s="26" t="s">
        <v>207</v>
      </c>
      <c r="B21" s="52">
        <v>30</v>
      </c>
      <c r="C21" s="52">
        <f>подсобка!B41*$B$21/100</f>
        <v>0.51</v>
      </c>
      <c r="D21" s="52">
        <f>подсобка!C41*$B$21/100</f>
        <v>0</v>
      </c>
      <c r="E21" s="52">
        <f>подсобка!D41*$B$21/100</f>
        <v>2.85</v>
      </c>
      <c r="F21" s="52">
        <f>подсобка!E41*$B$21/100</f>
        <v>12.9</v>
      </c>
      <c r="G21" s="52">
        <f>подсобка!F41*$B$21/100</f>
        <v>0.015</v>
      </c>
      <c r="H21" s="52">
        <f>подсобка!G41*$B$21/100</f>
        <v>3</v>
      </c>
      <c r="I21" s="52">
        <f>подсобка!H41*$B$21/100</f>
        <v>0</v>
      </c>
      <c r="J21" s="52">
        <f>подсобка!I41*$B$21/100</f>
        <v>0.12</v>
      </c>
      <c r="K21" s="52">
        <f>подсобка!J41*$B$21/100</f>
        <v>9.3</v>
      </c>
      <c r="L21" s="52">
        <f>подсобка!K41*$B$21/100</f>
        <v>4.2</v>
      </c>
      <c r="M21" s="52">
        <f>подсобка!L41*$B$21/100</f>
        <v>17.4</v>
      </c>
      <c r="N21" s="52">
        <f>подсобка!M41*$B$21/100</f>
        <v>0.24</v>
      </c>
    </row>
    <row r="22" spans="1:14" s="45" customFormat="1" ht="31.5">
      <c r="A22" s="26" t="s">
        <v>168</v>
      </c>
      <c r="B22" s="26" t="s">
        <v>155</v>
      </c>
      <c r="C22" s="26">
        <f aca="true" t="shared" si="5" ref="C22:N22">SUM(C23:C31)</f>
        <v>5.584</v>
      </c>
      <c r="D22" s="26">
        <f t="shared" si="5"/>
        <v>8.48</v>
      </c>
      <c r="E22" s="26">
        <f t="shared" si="5"/>
        <v>10.761999999999999</v>
      </c>
      <c r="F22" s="26">
        <f t="shared" si="5"/>
        <v>165.51999999999998</v>
      </c>
      <c r="G22" s="26">
        <f t="shared" si="5"/>
        <v>0.09800000000000002</v>
      </c>
      <c r="H22" s="26">
        <f t="shared" si="5"/>
        <v>25.77</v>
      </c>
      <c r="I22" s="26">
        <f t="shared" si="5"/>
        <v>0.015</v>
      </c>
      <c r="J22" s="26">
        <f t="shared" si="5"/>
        <v>3.986</v>
      </c>
      <c r="K22" s="26">
        <f t="shared" si="5"/>
        <v>39.400000000000006</v>
      </c>
      <c r="L22" s="26">
        <f t="shared" si="5"/>
        <v>28.5</v>
      </c>
      <c r="M22" s="26">
        <f t="shared" si="5"/>
        <v>120.64999999999999</v>
      </c>
      <c r="N22" s="26">
        <f t="shared" si="5"/>
        <v>1.84</v>
      </c>
    </row>
    <row r="23" spans="1:14" s="46" customFormat="1" ht="18.75" hidden="1">
      <c r="A23" s="26" t="s">
        <v>235</v>
      </c>
      <c r="B23" s="26">
        <v>20</v>
      </c>
      <c r="C23" s="26">
        <f>подсобка!B75*$B$23/100</f>
        <v>0.24</v>
      </c>
      <c r="D23" s="26">
        <f>подсобка!C75*$B$23/100</f>
        <v>0</v>
      </c>
      <c r="E23" s="26">
        <f>подсобка!D75*$B$23/100</f>
        <v>1.42</v>
      </c>
      <c r="F23" s="26">
        <f>подсобка!E75*$B$23/100</f>
        <v>6.4</v>
      </c>
      <c r="G23" s="26">
        <f>подсобка!F75*$B$23/100</f>
        <v>0.002</v>
      </c>
      <c r="H23" s="26">
        <f>подсобка!G75*$B$23/100</f>
        <v>0.8</v>
      </c>
      <c r="I23" s="26">
        <f>подсобка!H75*$B$23/100</f>
        <v>0</v>
      </c>
      <c r="J23" s="26">
        <f>подсобка!I75*$B$23/100</f>
        <v>0.08</v>
      </c>
      <c r="K23" s="26">
        <f>подсобка!J75*$B$23/100</f>
        <v>3</v>
      </c>
      <c r="L23" s="26">
        <f>подсобка!K75*$B$23/100</f>
        <v>3.2</v>
      </c>
      <c r="M23" s="26">
        <f>подсобка!L75*$B$23/100</f>
        <v>5.8</v>
      </c>
      <c r="N23" s="26">
        <f>подсобка!M75*$B$23/100</f>
        <v>0.12</v>
      </c>
    </row>
    <row r="24" spans="1:14" s="46" customFormat="1" ht="18.75" hidden="1">
      <c r="A24" s="26" t="s">
        <v>221</v>
      </c>
      <c r="B24" s="26">
        <v>25</v>
      </c>
      <c r="C24" s="26">
        <f>подсобка!B31*$B$24/100</f>
        <v>0.45</v>
      </c>
      <c r="D24" s="26">
        <f>подсобка!C31*$B$24/100</f>
        <v>0</v>
      </c>
      <c r="E24" s="26">
        <f>подсобка!D31*$B$24/100</f>
        <v>1.35</v>
      </c>
      <c r="F24" s="26">
        <f>подсобка!E31*$B$24/100</f>
        <v>12</v>
      </c>
      <c r="G24" s="26">
        <f>подсобка!F31*$B$24/100</f>
        <v>0.015</v>
      </c>
      <c r="H24" s="26">
        <f>подсобка!G31*$B$24/100</f>
        <v>12.5</v>
      </c>
      <c r="I24" s="26">
        <f>подсобка!H31*$B$24/100</f>
        <v>0</v>
      </c>
      <c r="J24" s="26">
        <f>подсобка!I31*$B$24/100</f>
        <v>0.1</v>
      </c>
      <c r="K24" s="26">
        <f>подсобка!J31*$B$24/100</f>
        <v>12</v>
      </c>
      <c r="L24" s="26">
        <f>подсобка!K31*$B$24/100</f>
        <v>4</v>
      </c>
      <c r="M24" s="26">
        <f>подсобка!L31*$B$24/100</f>
        <v>7.75</v>
      </c>
      <c r="N24" s="26">
        <f>подсобка!M31*$B$24/100</f>
        <v>0.25</v>
      </c>
    </row>
    <row r="25" spans="1:14" s="46" customFormat="1" ht="18.75" hidden="1">
      <c r="A25" s="26" t="s">
        <v>206</v>
      </c>
      <c r="B25" s="26">
        <v>50</v>
      </c>
      <c r="C25" s="26">
        <f>подсобка!B32*$B$25/100</f>
        <v>0.75</v>
      </c>
      <c r="D25" s="26">
        <f>подсобка!C32*$B$25/100</f>
        <v>0.05</v>
      </c>
      <c r="E25" s="26">
        <f>подсобка!D32*$B$25/100</f>
        <v>5.5</v>
      </c>
      <c r="F25" s="26">
        <f>подсобка!E32*$B$25/100</f>
        <v>25</v>
      </c>
      <c r="G25" s="26">
        <f>подсобка!F32*$B$25/100</f>
        <v>0.05</v>
      </c>
      <c r="H25" s="26">
        <f>подсобка!G32*$B$25/100</f>
        <v>10</v>
      </c>
      <c r="I25" s="26">
        <f>подсобка!H32*$B$25/100</f>
        <v>0</v>
      </c>
      <c r="J25" s="26">
        <f>подсобка!I32*$B$25/100</f>
        <v>0.2</v>
      </c>
      <c r="K25" s="26">
        <f>подсобка!J32*$B$25/100</f>
        <v>5</v>
      </c>
      <c r="L25" s="26">
        <f>подсобка!K32*$B$25/100</f>
        <v>11.5</v>
      </c>
      <c r="M25" s="26">
        <f>подсобка!L32*$B$25/100</f>
        <v>29</v>
      </c>
      <c r="N25" s="26">
        <f>подсобка!M32*$B$25/100</f>
        <v>0.45</v>
      </c>
    </row>
    <row r="26" spans="1:14" s="46" customFormat="1" ht="18.75" hidden="1">
      <c r="A26" s="26" t="s">
        <v>208</v>
      </c>
      <c r="B26" s="26">
        <v>10</v>
      </c>
      <c r="C26" s="26">
        <f>подсобка!B52*$B$26/100</f>
        <v>0.13</v>
      </c>
      <c r="D26" s="26">
        <f>подсобка!C52*$B$26/100</f>
        <v>0.03</v>
      </c>
      <c r="E26" s="26">
        <f>подсобка!D52*$B$26/100</f>
        <v>0.73</v>
      </c>
      <c r="F26" s="26">
        <f>подсобка!E52*$B$26/100</f>
        <v>3.6</v>
      </c>
      <c r="G26" s="26">
        <f>подсобка!F52*$B$26/100</f>
        <v>0.003</v>
      </c>
      <c r="H26" s="26">
        <f>подсобка!G52*$B$26/100</f>
        <v>0.4</v>
      </c>
      <c r="I26" s="26">
        <f>подсобка!H52*$B$26/100</f>
        <v>0</v>
      </c>
      <c r="J26" s="26">
        <f>подсобка!I52*$B$26/100</f>
        <v>0.04</v>
      </c>
      <c r="K26" s="26">
        <f>подсобка!J52*$B$26/100</f>
        <v>4.2</v>
      </c>
      <c r="L26" s="26">
        <f>подсобка!K52*$B$26/100</f>
        <v>1.3</v>
      </c>
      <c r="M26" s="26">
        <f>подсобка!L52*$B$26/100</f>
        <v>4.1</v>
      </c>
      <c r="N26" s="26">
        <f>подсобка!M52*$B$26/100</f>
        <v>0.06</v>
      </c>
    </row>
    <row r="27" spans="1:14" s="46" customFormat="1" ht="18.75" hidden="1">
      <c r="A27" s="26" t="s">
        <v>207</v>
      </c>
      <c r="B27" s="26">
        <v>10</v>
      </c>
      <c r="C27" s="26">
        <f>подсобка!B41*$B$27/100</f>
        <v>0.17</v>
      </c>
      <c r="D27" s="26">
        <f>подсобка!C41*$B$27/100</f>
        <v>0</v>
      </c>
      <c r="E27" s="26">
        <f>подсобка!D41*$B$27/100</f>
        <v>0.95</v>
      </c>
      <c r="F27" s="26">
        <f>подсобка!E41*$B$27/100</f>
        <v>4.3</v>
      </c>
      <c r="G27" s="26">
        <f>подсобка!F41*$B$27/100</f>
        <v>0.005</v>
      </c>
      <c r="H27" s="26">
        <f>подсобка!G41*$B$27/100</f>
        <v>1</v>
      </c>
      <c r="I27" s="26">
        <f>подсобка!H41*$B$27/100</f>
        <v>0</v>
      </c>
      <c r="J27" s="26">
        <f>подсобка!I41*$B$27/100</f>
        <v>0.04</v>
      </c>
      <c r="K27" s="26">
        <f>подсобка!J41*$B$27/100</f>
        <v>3.1</v>
      </c>
      <c r="L27" s="26">
        <f>подсобка!K41*$B$27/100</f>
        <v>1.4</v>
      </c>
      <c r="M27" s="26">
        <f>подсобка!L41*$B$27/100</f>
        <v>5.8</v>
      </c>
      <c r="N27" s="26">
        <f>подсобка!M41*$B$27/100</f>
        <v>0.08</v>
      </c>
    </row>
    <row r="28" spans="1:14" s="46" customFormat="1" ht="18.75" hidden="1">
      <c r="A28" s="26" t="s">
        <v>222</v>
      </c>
      <c r="B28" s="26">
        <v>4</v>
      </c>
      <c r="C28" s="26">
        <f>подсобка!B92*$B$28/100</f>
        <v>0.14400000000000002</v>
      </c>
      <c r="D28" s="26">
        <f>подсобка!C92*$B$28/100</f>
        <v>0</v>
      </c>
      <c r="E28" s="26">
        <f>подсобка!D92*$B$28/100</f>
        <v>0.47200000000000003</v>
      </c>
      <c r="F28" s="26">
        <f>подсобка!E92*$B$28/100</f>
        <v>2.52</v>
      </c>
      <c r="G28" s="26">
        <f>подсобка!F92*$B$28/100</f>
        <v>0.002</v>
      </c>
      <c r="H28" s="26">
        <f>подсобка!G92*$B$28/100</f>
        <v>1.04</v>
      </c>
      <c r="I28" s="26">
        <f>подсобка!H92*$B$28/100</f>
        <v>0</v>
      </c>
      <c r="J28" s="26">
        <f>подсобка!I92*$B$28/100</f>
        <v>0.016</v>
      </c>
      <c r="K28" s="26">
        <f>подсобка!J92*$B$28/100</f>
        <v>0.8</v>
      </c>
      <c r="L28" s="26">
        <f>подсобка!K92*$B$28/100</f>
        <v>0</v>
      </c>
      <c r="M28" s="26">
        <f>подсобка!L92*$B$28/100</f>
        <v>2.8</v>
      </c>
      <c r="N28" s="26">
        <f>подсобка!M92*$B$28/100</f>
        <v>0.08</v>
      </c>
    </row>
    <row r="29" spans="1:14" s="46" customFormat="1" ht="18.75" hidden="1">
      <c r="A29" s="26" t="s">
        <v>198</v>
      </c>
      <c r="B29" s="26">
        <v>5</v>
      </c>
      <c r="C29" s="26">
        <f>подсобка!B44*$B$29/100</f>
        <v>0</v>
      </c>
      <c r="D29" s="26">
        <f>подсобка!C44*$B$29/100</f>
        <v>3.55</v>
      </c>
      <c r="E29" s="26">
        <f>подсобка!D44*$B$29/100</f>
        <v>0</v>
      </c>
      <c r="F29" s="26">
        <f>подсобка!E44*$B$29/100</f>
        <v>35</v>
      </c>
      <c r="G29" s="26">
        <f>подсобка!F44*$B$29/100</f>
        <v>0</v>
      </c>
      <c r="H29" s="26">
        <f>подсобка!G44*$B$29/100</f>
        <v>0</v>
      </c>
      <c r="I29" s="26">
        <f>подсобка!H44*$B$29/100</f>
        <v>0</v>
      </c>
      <c r="J29" s="26">
        <f>подсобка!I44*$B$29/100</f>
        <v>3.35</v>
      </c>
      <c r="K29" s="26">
        <f>подсобка!J44*$B$29/100</f>
        <v>0</v>
      </c>
      <c r="L29" s="26">
        <f>подсобка!K44*$B$29/100</f>
        <v>0</v>
      </c>
      <c r="M29" s="26">
        <f>подсобка!L44*$B$29/100</f>
        <v>0</v>
      </c>
      <c r="N29" s="26">
        <f>подсобка!M44*$B$29/100</f>
        <v>0</v>
      </c>
    </row>
    <row r="30" spans="1:14" s="46" customFormat="1" ht="18.75" hidden="1">
      <c r="A30" s="26" t="s">
        <v>223</v>
      </c>
      <c r="B30" s="26">
        <v>10</v>
      </c>
      <c r="C30" s="26">
        <f>подсобка!B78*$B$30/100</f>
        <v>0.25</v>
      </c>
      <c r="D30" s="26">
        <f>подсобка!C78*$B$30/100</f>
        <v>2</v>
      </c>
      <c r="E30" s="26">
        <f>подсобка!D78*$B$30/100</f>
        <v>0.34</v>
      </c>
      <c r="F30" s="26">
        <f>подсобка!E78*$B$30/100</f>
        <v>20.6</v>
      </c>
      <c r="G30" s="26">
        <f>подсобка!F78*$B$30/100</f>
        <v>0.003</v>
      </c>
      <c r="H30" s="26">
        <f>подсобка!G78*$B$30/100</f>
        <v>0.03</v>
      </c>
      <c r="I30" s="26">
        <f>подсобка!H78*$B$30/100</f>
        <v>0.015</v>
      </c>
      <c r="J30" s="26">
        <f>подсобка!I78*$B$30/100</f>
        <v>0.04</v>
      </c>
      <c r="K30" s="26">
        <f>подсобка!J78*$B$30/100</f>
        <v>8.6</v>
      </c>
      <c r="L30" s="26">
        <f>подсобка!K78*$B$30/100</f>
        <v>0.8</v>
      </c>
      <c r="M30" s="26">
        <f>подсобка!L78*$B$30/100</f>
        <v>6</v>
      </c>
      <c r="N30" s="26">
        <f>подсобка!M78*$B$30/100</f>
        <v>0.02</v>
      </c>
    </row>
    <row r="31" spans="1:14" s="46" customFormat="1" ht="18.75" hidden="1">
      <c r="A31" s="26" t="s">
        <v>251</v>
      </c>
      <c r="B31" s="26">
        <v>30</v>
      </c>
      <c r="C31" s="26">
        <f>подсобка!B17*$B$31/100</f>
        <v>3.45</v>
      </c>
      <c r="D31" s="26">
        <f>подсобка!C17*$B$31/100</f>
        <v>2.85</v>
      </c>
      <c r="E31" s="26">
        <f>подсобка!D17*$B$31/100</f>
        <v>0</v>
      </c>
      <c r="F31" s="26">
        <f>подсобка!E17*$B$31/100</f>
        <v>56.1</v>
      </c>
      <c r="G31" s="26">
        <f>подсобка!F17*$B$31/100</f>
        <v>0.018</v>
      </c>
      <c r="H31" s="26">
        <f>подсобка!G17*$B$31/100</f>
        <v>0</v>
      </c>
      <c r="I31" s="26">
        <f>подсобка!H17*$B$31/100</f>
        <v>0</v>
      </c>
      <c r="J31" s="26">
        <f>подсобка!I17*$B$31/100</f>
        <v>0.12</v>
      </c>
      <c r="K31" s="26">
        <f>подсобка!J17*$B$31/100</f>
        <v>2.7</v>
      </c>
      <c r="L31" s="26">
        <f>подсобка!K17*$B$31/100</f>
        <v>6.3</v>
      </c>
      <c r="M31" s="26">
        <f>подсобка!L17*$B$31/100</f>
        <v>59.4</v>
      </c>
      <c r="N31" s="26">
        <f>подсобка!M17*$B$31/100</f>
        <v>0.78</v>
      </c>
    </row>
    <row r="32" spans="1:14" s="45" customFormat="1" ht="31.5">
      <c r="A32" s="26" t="s">
        <v>183</v>
      </c>
      <c r="B32" s="26" t="s">
        <v>163</v>
      </c>
      <c r="C32" s="26">
        <f aca="true" t="shared" si="6" ref="C32:N32">SUM(C33:C39)</f>
        <v>12.137000000000002</v>
      </c>
      <c r="D32" s="26">
        <f t="shared" si="6"/>
        <v>11.616</v>
      </c>
      <c r="E32" s="26">
        <f t="shared" si="6"/>
        <v>27.665000000000003</v>
      </c>
      <c r="F32" s="26">
        <f t="shared" si="6"/>
        <v>309.07</v>
      </c>
      <c r="G32" s="26">
        <f t="shared" si="6"/>
        <v>0.26570000000000005</v>
      </c>
      <c r="H32" s="26">
        <f t="shared" si="6"/>
        <v>40.5</v>
      </c>
      <c r="I32" s="26">
        <f t="shared" si="6"/>
        <v>0.031</v>
      </c>
      <c r="J32" s="26">
        <f t="shared" si="6"/>
        <v>4.244000000000001</v>
      </c>
      <c r="K32" s="26">
        <f t="shared" si="6"/>
        <v>33.39</v>
      </c>
      <c r="L32" s="26">
        <f t="shared" si="6"/>
        <v>66.3</v>
      </c>
      <c r="M32" s="26">
        <f t="shared" si="6"/>
        <v>277.58</v>
      </c>
      <c r="N32" s="26">
        <f t="shared" si="6"/>
        <v>3.9460000000000006</v>
      </c>
    </row>
    <row r="33" spans="1:14" s="46" customFormat="1" ht="18.75" hidden="1">
      <c r="A33" s="26" t="s">
        <v>206</v>
      </c>
      <c r="B33" s="26">
        <v>200</v>
      </c>
      <c r="C33" s="26">
        <f>подсобка!B32*$B$33/100</f>
        <v>3</v>
      </c>
      <c r="D33" s="26">
        <f>подсобка!C32*$B$33/100</f>
        <v>0.2</v>
      </c>
      <c r="E33" s="26">
        <f>подсобка!D32*$B$33/100</f>
        <v>22</v>
      </c>
      <c r="F33" s="26">
        <f>подсобка!E32*$B$33/100</f>
        <v>100</v>
      </c>
      <c r="G33" s="26">
        <f>подсобка!F32*$B$33/100</f>
        <v>0.2</v>
      </c>
      <c r="H33" s="26">
        <f>подсобка!G32*$B$33/100</f>
        <v>40</v>
      </c>
      <c r="I33" s="26">
        <f>подсобка!H32*$B$33/100</f>
        <v>0</v>
      </c>
      <c r="J33" s="26">
        <f>подсобка!I32*$B$33/100</f>
        <v>0.8</v>
      </c>
      <c r="K33" s="26">
        <f>подсобка!J32*$B$33/100</f>
        <v>20</v>
      </c>
      <c r="L33" s="26">
        <f>подсобка!K32*$B$33/100</f>
        <v>46</v>
      </c>
      <c r="M33" s="26">
        <f>подсобка!L32*$B$33/100</f>
        <v>116</v>
      </c>
      <c r="N33" s="26">
        <f>подсобка!M32*$B$33/100</f>
        <v>1.8</v>
      </c>
    </row>
    <row r="34" spans="1:14" s="46" customFormat="1" ht="18.75" hidden="1">
      <c r="A34" s="26" t="s">
        <v>193</v>
      </c>
      <c r="B34" s="26">
        <v>6</v>
      </c>
      <c r="C34" s="26">
        <f>подсобка!B107*$B$34/100</f>
        <v>0.42</v>
      </c>
      <c r="D34" s="26">
        <f>подсобка!C107*$B$34/100</f>
        <v>0.606</v>
      </c>
      <c r="E34" s="26">
        <f>подсобка!D107*$B$34/100</f>
        <v>0.041999999999999996</v>
      </c>
      <c r="F34" s="26">
        <f>подсобка!E107*$B$34/100</f>
        <v>9.42</v>
      </c>
      <c r="G34" s="26">
        <f>подсобка!F107*$B$34/100</f>
        <v>0.004200000000000001</v>
      </c>
      <c r="H34" s="26">
        <f>подсобка!G107*$B$34/100</f>
        <v>0</v>
      </c>
      <c r="I34" s="26">
        <f>подсобка!H107*$B$34/100</f>
        <v>0.020999999999999998</v>
      </c>
      <c r="J34" s="26">
        <f>подсобка!I107*$B$34/100</f>
        <v>0.12</v>
      </c>
      <c r="K34" s="26">
        <f>подсобка!J107*$B$34/100</f>
        <v>3.3</v>
      </c>
      <c r="L34" s="26">
        <f>подсобка!K107*$B$34/100</f>
        <v>3.24</v>
      </c>
      <c r="M34" s="26">
        <f>подсобка!L107*$B$34/100</f>
        <v>11.1</v>
      </c>
      <c r="N34" s="26">
        <f>подсобка!M107*$B$34/100</f>
        <v>0.16200000000000003</v>
      </c>
    </row>
    <row r="35" spans="1:14" s="46" customFormat="1" ht="18.75" hidden="1">
      <c r="A35" s="26" t="s">
        <v>195</v>
      </c>
      <c r="B35" s="26">
        <v>2</v>
      </c>
      <c r="C35" s="26">
        <f>подсобка!B45*$B$35/100</f>
        <v>0.012</v>
      </c>
      <c r="D35" s="26">
        <f>подсобка!C45*$B$35/100</f>
        <v>1.23</v>
      </c>
      <c r="E35" s="26">
        <f>подсобка!D45*$B$35/100</f>
        <v>0.018000000000000002</v>
      </c>
      <c r="F35" s="26">
        <f>подсобка!E45*$B$35/100</f>
        <v>13</v>
      </c>
      <c r="G35" s="26">
        <f>подсобка!F45*$B$35/100</f>
        <v>0</v>
      </c>
      <c r="H35" s="26">
        <f>подсобка!G45*$B$35/100</f>
        <v>0</v>
      </c>
      <c r="I35" s="26">
        <f>подсобка!H45*$B$35/100</f>
        <v>0.01</v>
      </c>
      <c r="J35" s="26">
        <f>подсобка!I45*$B$35/100</f>
        <v>0.044000000000000004</v>
      </c>
      <c r="K35" s="26">
        <f>подсобка!J45*$B$35/100</f>
        <v>0.44</v>
      </c>
      <c r="L35" s="26">
        <f>подсобка!K45*$B$35/100</f>
        <v>0.06</v>
      </c>
      <c r="M35" s="26">
        <f>подсобка!L45*$B$35/100</f>
        <v>0.38</v>
      </c>
      <c r="N35" s="26">
        <f>подсобка!M45*$B$35/100</f>
        <v>0.004</v>
      </c>
    </row>
    <row r="36" spans="1:14" s="46" customFormat="1" ht="18.75" hidden="1">
      <c r="A36" s="26" t="s">
        <v>253</v>
      </c>
      <c r="B36" s="26">
        <v>70</v>
      </c>
      <c r="C36" s="26">
        <f>подсобка!B17*$B$36/100</f>
        <v>8.05</v>
      </c>
      <c r="D36" s="26">
        <f>подсобка!C17*$B$36/100</f>
        <v>6.65</v>
      </c>
      <c r="E36" s="26">
        <f>подсобка!D17*$B$36/100</f>
        <v>0</v>
      </c>
      <c r="F36" s="26">
        <f>подсобка!E17*$B$36/100</f>
        <v>130.9</v>
      </c>
      <c r="G36" s="26">
        <f>подсобка!F17*$B$36/100</f>
        <v>0.042</v>
      </c>
      <c r="H36" s="26">
        <f>подсобка!G17*$B$36/100</f>
        <v>0</v>
      </c>
      <c r="I36" s="26">
        <f>подсобка!H17*$B$36/100</f>
        <v>0</v>
      </c>
      <c r="J36" s="26">
        <f>подсобка!I17*$B$36/100</f>
        <v>0.28</v>
      </c>
      <c r="K36" s="26">
        <f>подсобка!J17*$B$36/100</f>
        <v>6.3</v>
      </c>
      <c r="L36" s="26">
        <f>подсобка!K17*$B$36/100</f>
        <v>14.7</v>
      </c>
      <c r="M36" s="26">
        <f>подсобка!L17*$B$36/100</f>
        <v>138.6</v>
      </c>
      <c r="N36" s="26">
        <f>подсобка!M17*$B$36/100</f>
        <v>1.82</v>
      </c>
    </row>
    <row r="37" spans="1:14" s="46" customFormat="1" ht="18.75" hidden="1">
      <c r="A37" s="26" t="s">
        <v>207</v>
      </c>
      <c r="B37" s="26">
        <v>5</v>
      </c>
      <c r="C37" s="26">
        <f>подсобка!B41*$B$37/100</f>
        <v>0.085</v>
      </c>
      <c r="D37" s="26">
        <f>подсобка!C41*$B$37/100</f>
        <v>0</v>
      </c>
      <c r="E37" s="26">
        <f>подсобка!D41*$B$37/100</f>
        <v>0.475</v>
      </c>
      <c r="F37" s="26">
        <f>подсобка!E41*$B$37/100</f>
        <v>2.15</v>
      </c>
      <c r="G37" s="26">
        <f>подсобка!F41*$B$37/100</f>
        <v>0.0025</v>
      </c>
      <c r="H37" s="26">
        <f>подсобка!G41*$B$37/100</f>
        <v>0.5</v>
      </c>
      <c r="I37" s="26">
        <f>подсобка!H41*$B$37/100</f>
        <v>0</v>
      </c>
      <c r="J37" s="26">
        <f>подсобка!I41*$B$37/100</f>
        <v>0.02</v>
      </c>
      <c r="K37" s="26">
        <f>подсобка!J41*$B$37/100</f>
        <v>1.55</v>
      </c>
      <c r="L37" s="26">
        <f>подсобка!K41*$B$37/100</f>
        <v>0.7</v>
      </c>
      <c r="M37" s="26">
        <f>подсобка!L41*$B$37/100</f>
        <v>2.9</v>
      </c>
      <c r="N37" s="26">
        <f>подсобка!M41*$B$37/100</f>
        <v>0.04</v>
      </c>
    </row>
    <row r="38" spans="1:14" s="46" customFormat="1" ht="18.75" hidden="1">
      <c r="A38" s="26" t="s">
        <v>197</v>
      </c>
      <c r="B38" s="26">
        <v>10</v>
      </c>
      <c r="C38" s="26">
        <f>подсобка!B54*$B$38/100</f>
        <v>0.57</v>
      </c>
      <c r="D38" s="26">
        <f>подсобка!C54*$B$38/100</f>
        <v>0.09</v>
      </c>
      <c r="E38" s="26">
        <f>подсобка!D54*$B$38/100</f>
        <v>5.13</v>
      </c>
      <c r="F38" s="26">
        <f>подсобка!E54*$B$38/100</f>
        <v>25.6</v>
      </c>
      <c r="G38" s="26">
        <f>подсобка!F54*$B$38/100</f>
        <v>0.017</v>
      </c>
      <c r="H38" s="26">
        <f>подсобка!G54*$B$38/100</f>
        <v>0</v>
      </c>
      <c r="I38" s="26">
        <f>подсобка!H54*$B$38/100</f>
        <v>0</v>
      </c>
      <c r="J38" s="26">
        <f>подсобка!I54*$B$38/100</f>
        <v>0.3</v>
      </c>
      <c r="K38" s="26">
        <f>подсобка!J54*$B$38/100</f>
        <v>1.8</v>
      </c>
      <c r="L38" s="26">
        <f>подсобка!K54*$B$38/100</f>
        <v>1.6</v>
      </c>
      <c r="M38" s="26">
        <f>подсобка!L54*$B$38/100</f>
        <v>8.6</v>
      </c>
      <c r="N38" s="26">
        <f>подсобка!M54*$B$38/100</f>
        <v>0.12</v>
      </c>
    </row>
    <row r="39" spans="1:14" s="46" customFormat="1" ht="18.75" hidden="1">
      <c r="A39" s="26" t="s">
        <v>198</v>
      </c>
      <c r="B39" s="26">
        <v>4</v>
      </c>
      <c r="C39" s="26">
        <f>подсобка!B44*$B$39/100</f>
        <v>0</v>
      </c>
      <c r="D39" s="26">
        <f>подсобка!C44*$B$39/100</f>
        <v>2.84</v>
      </c>
      <c r="E39" s="26">
        <f>подсобка!D44*$B$39/100</f>
        <v>0</v>
      </c>
      <c r="F39" s="26">
        <f>подсобка!E44*$B$39/100</f>
        <v>28</v>
      </c>
      <c r="G39" s="26">
        <f>подсобка!F44*$B$39/100</f>
        <v>0</v>
      </c>
      <c r="H39" s="26">
        <f>подсобка!G44*$B$39/100</f>
        <v>0</v>
      </c>
      <c r="I39" s="26">
        <f>подсобка!H44*$B$39/100</f>
        <v>0</v>
      </c>
      <c r="J39" s="26">
        <f>подсобка!I44*$B$39/100</f>
        <v>2.68</v>
      </c>
      <c r="K39" s="26">
        <f>подсобка!J44*$B$39/100</f>
        <v>0</v>
      </c>
      <c r="L39" s="26">
        <f>подсобка!K44*$B$39/100</f>
        <v>0</v>
      </c>
      <c r="M39" s="26">
        <f>подсобка!L44*$B$39/100</f>
        <v>0</v>
      </c>
      <c r="N39" s="26">
        <f>подсобка!M44*$B$39/100</f>
        <v>0</v>
      </c>
    </row>
    <row r="40" spans="1:14" s="45" customFormat="1" ht="15.75">
      <c r="A40" s="26" t="s">
        <v>263</v>
      </c>
      <c r="B40" s="26">
        <v>20</v>
      </c>
      <c r="C40" s="26">
        <f aca="true" t="shared" si="7" ref="C40:N40">SUM(C41:C43)</f>
        <v>0.683</v>
      </c>
      <c r="D40" s="26">
        <f t="shared" si="7"/>
        <v>5.257000000000001</v>
      </c>
      <c r="E40" s="26">
        <f t="shared" si="7"/>
        <v>2.2369999999999997</v>
      </c>
      <c r="F40" s="26">
        <f t="shared" si="7"/>
        <v>61.88</v>
      </c>
      <c r="G40" s="26">
        <f t="shared" si="7"/>
        <v>0.0111</v>
      </c>
      <c r="H40" s="26">
        <f t="shared" si="7"/>
        <v>0.06</v>
      </c>
      <c r="I40" s="26">
        <f t="shared" si="7"/>
        <v>0.04</v>
      </c>
      <c r="J40" s="26">
        <f t="shared" si="7"/>
        <v>0.214</v>
      </c>
      <c r="K40" s="26">
        <f t="shared" si="7"/>
        <v>18.18</v>
      </c>
      <c r="L40" s="26">
        <f t="shared" si="7"/>
        <v>2.14</v>
      </c>
      <c r="M40" s="26">
        <f t="shared" si="7"/>
        <v>14.96</v>
      </c>
      <c r="N40" s="26">
        <f t="shared" si="7"/>
        <v>0.07999999999999999</v>
      </c>
    </row>
    <row r="41" spans="1:14" s="46" customFormat="1" ht="18.75" hidden="1">
      <c r="A41" s="26" t="s">
        <v>223</v>
      </c>
      <c r="B41" s="26">
        <v>20</v>
      </c>
      <c r="C41" s="26">
        <f>подсобка!B78*$B$41/100</f>
        <v>0.5</v>
      </c>
      <c r="D41" s="26">
        <f>подсобка!C78*$B$41/100</f>
        <v>4</v>
      </c>
      <c r="E41" s="26">
        <f>подсобка!D78*$B$41/100</f>
        <v>0.68</v>
      </c>
      <c r="F41" s="26">
        <f>подсобка!E78*$B$41/100</f>
        <v>41.2</v>
      </c>
      <c r="G41" s="26">
        <f>подсобка!F78*$B$41/100</f>
        <v>0.006</v>
      </c>
      <c r="H41" s="26">
        <f>подсобка!G78*$B$41/100</f>
        <v>0.06</v>
      </c>
      <c r="I41" s="26">
        <f>подсобка!H78*$B$41/100</f>
        <v>0.03</v>
      </c>
      <c r="J41" s="26">
        <f>подсобка!I78*$B$41/100</f>
        <v>0.08</v>
      </c>
      <c r="K41" s="26">
        <f>подсобка!J78*$B$41/100</f>
        <v>17.2</v>
      </c>
      <c r="L41" s="26">
        <f>подсобка!K78*$B$41/100</f>
        <v>1.6</v>
      </c>
      <c r="M41" s="26">
        <f>подсобка!L78*$B$41/100</f>
        <v>12</v>
      </c>
      <c r="N41" s="26">
        <f>подсобка!M78*$B$41/100</f>
        <v>0.04</v>
      </c>
    </row>
    <row r="42" spans="1:14" s="46" customFormat="1" ht="18.75" hidden="1">
      <c r="A42" s="26" t="s">
        <v>195</v>
      </c>
      <c r="B42" s="26">
        <v>2</v>
      </c>
      <c r="C42" s="26">
        <f>подсобка!B45*$B$42/100</f>
        <v>0.012</v>
      </c>
      <c r="D42" s="26">
        <f>подсобка!C45*$B$42/100</f>
        <v>1.23</v>
      </c>
      <c r="E42" s="26">
        <f>подсобка!D45*$B$42/100</f>
        <v>0.018000000000000002</v>
      </c>
      <c r="F42" s="26">
        <f>подсобка!E45*$B$42/100</f>
        <v>13</v>
      </c>
      <c r="G42" s="26">
        <f>подсобка!F45*$B$42/100</f>
        <v>0</v>
      </c>
      <c r="H42" s="26">
        <f>подсобка!G45*$B$42/100</f>
        <v>0</v>
      </c>
      <c r="I42" s="26">
        <f>подсобка!H45*$B$42/100</f>
        <v>0.01</v>
      </c>
      <c r="J42" s="26">
        <f>подсобка!I45*$B$42/100</f>
        <v>0.044000000000000004</v>
      </c>
      <c r="K42" s="26">
        <f>подсобка!J45*$B$42/100</f>
        <v>0.44</v>
      </c>
      <c r="L42" s="26">
        <f>подсобка!K45*$B$42/100</f>
        <v>0.06</v>
      </c>
      <c r="M42" s="26">
        <f>подсобка!L45*$B$42/100</f>
        <v>0.38</v>
      </c>
      <c r="N42" s="26">
        <f>подсобка!M45*$B$42/100</f>
        <v>0.004</v>
      </c>
    </row>
    <row r="43" spans="1:14" s="46" customFormat="1" ht="18.75" hidden="1">
      <c r="A43" s="26" t="s">
        <v>197</v>
      </c>
      <c r="B43" s="26">
        <v>3</v>
      </c>
      <c r="C43" s="26">
        <f>подсобка!B54*$B$43/100</f>
        <v>0.171</v>
      </c>
      <c r="D43" s="26">
        <f>подсобка!C54*$B$43/100</f>
        <v>0.027000000000000003</v>
      </c>
      <c r="E43" s="26">
        <f>подсобка!D54*$B$43/100</f>
        <v>1.5389999999999997</v>
      </c>
      <c r="F43" s="26">
        <f>подсобка!E54*$B$43/100</f>
        <v>7.68</v>
      </c>
      <c r="G43" s="26">
        <f>подсобка!F54*$B$43/100</f>
        <v>0.0051</v>
      </c>
      <c r="H43" s="26">
        <f>подсобка!G54*$B$43/100</f>
        <v>0</v>
      </c>
      <c r="I43" s="26">
        <f>подсобка!H54*$B$43/100</f>
        <v>0</v>
      </c>
      <c r="J43" s="26">
        <f>подсобка!I54*$B$43/100</f>
        <v>0.09</v>
      </c>
      <c r="K43" s="26">
        <f>подсобка!J54*$B$43/100</f>
        <v>0.54</v>
      </c>
      <c r="L43" s="26">
        <f>подсобка!K54*$B$43/100</f>
        <v>0.48</v>
      </c>
      <c r="M43" s="26">
        <f>подсобка!L54*$B$43/100</f>
        <v>2.58</v>
      </c>
      <c r="N43" s="26">
        <f>подсобка!M54*$B$43/100</f>
        <v>0.036</v>
      </c>
    </row>
    <row r="44" spans="1:14" s="45" customFormat="1" ht="31.5">
      <c r="A44" s="26" t="s">
        <v>15</v>
      </c>
      <c r="B44" s="26" t="s">
        <v>16</v>
      </c>
      <c r="C44" s="26">
        <f aca="true" t="shared" si="8" ref="C44:N44">SUM(C45:C46)</f>
        <v>0.03</v>
      </c>
      <c r="D44" s="26">
        <f t="shared" si="8"/>
        <v>0</v>
      </c>
      <c r="E44" s="26">
        <f t="shared" si="8"/>
        <v>10.575999999999999</v>
      </c>
      <c r="F44" s="26">
        <f t="shared" si="8"/>
        <v>39.36</v>
      </c>
      <c r="G44" s="26">
        <f t="shared" si="8"/>
        <v>0.0003</v>
      </c>
      <c r="H44" s="26">
        <f t="shared" si="8"/>
        <v>0.02</v>
      </c>
      <c r="I44" s="26">
        <f t="shared" si="8"/>
        <v>0.01</v>
      </c>
      <c r="J44" s="26">
        <f t="shared" si="8"/>
        <v>0</v>
      </c>
      <c r="K44" s="26">
        <f t="shared" si="8"/>
        <v>1.52</v>
      </c>
      <c r="L44" s="26">
        <f t="shared" si="8"/>
        <v>0.97</v>
      </c>
      <c r="M44" s="26">
        <f t="shared" si="8"/>
        <v>1.98</v>
      </c>
      <c r="N44" s="26">
        <f t="shared" si="8"/>
        <v>0.069</v>
      </c>
    </row>
    <row r="45" spans="1:14" s="45" customFormat="1" ht="15.75" hidden="1">
      <c r="A45" s="26" t="s">
        <v>211</v>
      </c>
      <c r="B45" s="26">
        <v>10</v>
      </c>
      <c r="C45" s="26">
        <f>подсобка!B81*$B$45/100</f>
        <v>0.03</v>
      </c>
      <c r="D45" s="26">
        <f>подсобка!C81*$B$45/100</f>
        <v>0</v>
      </c>
      <c r="E45" s="26">
        <f>подсобка!D81*$B$45/100</f>
        <v>1.45</v>
      </c>
      <c r="F45" s="26">
        <f>подсобка!E81*$B$45/100</f>
        <v>5.56</v>
      </c>
      <c r="G45" s="26">
        <f>подсобка!F81*$B$45/100</f>
        <v>0.0003</v>
      </c>
      <c r="H45" s="26">
        <f>подсобка!G81*$B$45/100</f>
        <v>0.02</v>
      </c>
      <c r="I45" s="26">
        <f>подсобка!H81*$B$45/100</f>
        <v>0.01</v>
      </c>
      <c r="J45" s="26">
        <f>подсобка!I81*$B$45/100</f>
        <v>0</v>
      </c>
      <c r="K45" s="26">
        <f>подсобка!J81*$B$45/100</f>
        <v>1.26</v>
      </c>
      <c r="L45" s="26">
        <f>подсобка!K81*$B$45/100</f>
        <v>0.97</v>
      </c>
      <c r="M45" s="26">
        <f>подсобка!L81*$B$45/100</f>
        <v>1.98</v>
      </c>
      <c r="N45" s="26">
        <f>подсобка!M81*$B$45/100</f>
        <v>0.03</v>
      </c>
    </row>
    <row r="46" spans="1:14" s="46" customFormat="1" ht="18.75" hidden="1">
      <c r="A46" s="26" t="s">
        <v>204</v>
      </c>
      <c r="B46" s="26">
        <v>13</v>
      </c>
      <c r="C46" s="26">
        <f>подсобка!B73*$B$46/100</f>
        <v>0</v>
      </c>
      <c r="D46" s="26">
        <f>подсобка!C73*$B$46/100</f>
        <v>0</v>
      </c>
      <c r="E46" s="26">
        <f>подсобка!D73*$B$46/100</f>
        <v>9.126</v>
      </c>
      <c r="F46" s="26">
        <f>подсобка!E73*$B$46/100</f>
        <v>33.8</v>
      </c>
      <c r="G46" s="26">
        <f>подсобка!F73*$B$46/100</f>
        <v>0</v>
      </c>
      <c r="H46" s="26">
        <f>подсобка!G73*$B$46/100</f>
        <v>0</v>
      </c>
      <c r="I46" s="26">
        <f>подсобка!H73*$B$46/100</f>
        <v>0</v>
      </c>
      <c r="J46" s="26">
        <f>подсобка!I73*$B$46/100</f>
        <v>0</v>
      </c>
      <c r="K46" s="26">
        <f>подсобка!J73*$B$46/100</f>
        <v>0.26</v>
      </c>
      <c r="L46" s="26">
        <f>подсобка!K73*$B$46/100</f>
        <v>0</v>
      </c>
      <c r="M46" s="26">
        <f>подсобка!L73*$B$46/100</f>
        <v>0</v>
      </c>
      <c r="N46" s="26">
        <f>подсобка!M73*$B$46/100</f>
        <v>0.039</v>
      </c>
    </row>
    <row r="47" spans="1:14" s="45" customFormat="1" ht="15.75">
      <c r="A47" s="26" t="s">
        <v>17</v>
      </c>
      <c r="B47" s="26">
        <v>30</v>
      </c>
      <c r="C47" s="26">
        <f>подсобка!B97*$B$47/100</f>
        <v>1.35</v>
      </c>
      <c r="D47" s="26">
        <f>подсобка!C97*$B$47/100</f>
        <v>0.18</v>
      </c>
      <c r="E47" s="26">
        <f>подсобка!D97*$B$47/100</f>
        <v>13.65</v>
      </c>
      <c r="F47" s="26">
        <f>подсобка!E97*$B$47/100</f>
        <v>54</v>
      </c>
      <c r="G47" s="26">
        <f>подсобка!F97*$B$47/100</f>
        <v>0.033</v>
      </c>
      <c r="H47" s="26">
        <f>подсобка!G97*$B$47/100</f>
        <v>0</v>
      </c>
      <c r="I47" s="26">
        <f>подсобка!H97*$B$47/100</f>
        <v>0</v>
      </c>
      <c r="J47" s="26">
        <f>подсобка!I97*$B$47/100</f>
        <v>0.9</v>
      </c>
      <c r="K47" s="26">
        <f>подсобка!J97*$B$47/100</f>
        <v>6</v>
      </c>
      <c r="L47" s="26">
        <f>подсобка!K97*$B$47/100</f>
        <v>4.2</v>
      </c>
      <c r="M47" s="26">
        <f>подсобка!L97*$B$47/100</f>
        <v>19.5</v>
      </c>
      <c r="N47" s="26">
        <f>подсобка!M97*$B$47/100</f>
        <v>0.27</v>
      </c>
    </row>
    <row r="48" spans="1:14" s="45" customFormat="1" ht="15.75">
      <c r="A48" s="26" t="s">
        <v>18</v>
      </c>
      <c r="B48" s="26">
        <v>60</v>
      </c>
      <c r="C48" s="26">
        <f>подсобка!B98*$B$48/100</f>
        <v>1.5</v>
      </c>
      <c r="D48" s="26">
        <f>подсобка!C98*$B$48/100</f>
        <v>0.42</v>
      </c>
      <c r="E48" s="26">
        <f>подсобка!D98*$B$48/100</f>
        <v>15.84</v>
      </c>
      <c r="F48" s="26">
        <f>подсобка!E98*$B$48/100</f>
        <v>90</v>
      </c>
      <c r="G48" s="26">
        <f>подсобка!F98*$B$48/100</f>
        <v>0.048</v>
      </c>
      <c r="H48" s="26">
        <f>подсобка!G98*$B$48/100</f>
        <v>0</v>
      </c>
      <c r="I48" s="26">
        <f>подсобка!H98*$B$48/100</f>
        <v>0</v>
      </c>
      <c r="J48" s="26">
        <f>подсобка!I98*$B$48/100</f>
        <v>1.8</v>
      </c>
      <c r="K48" s="26">
        <f>подсобка!J98*$B$48/100</f>
        <v>12.6</v>
      </c>
      <c r="L48" s="26">
        <f>подсобка!K98*$B$48/100</f>
        <v>11.4</v>
      </c>
      <c r="M48" s="26">
        <f>подсобка!L98*$B$48/100</f>
        <v>52.2</v>
      </c>
      <c r="N48" s="26">
        <f>подсобка!M98*$B$48/100</f>
        <v>1.2</v>
      </c>
    </row>
    <row r="49" spans="1:14" s="45" customFormat="1" ht="15.75">
      <c r="A49" s="47" t="s">
        <v>10</v>
      </c>
      <c r="B49" s="47"/>
      <c r="C49" s="47">
        <f aca="true" t="shared" si="9" ref="C49:N49">SUM(C22,C32,C40,C44,C47:C48,C19)</f>
        <v>21.794000000000008</v>
      </c>
      <c r="D49" s="47">
        <f t="shared" si="9"/>
        <v>29.503000000000004</v>
      </c>
      <c r="E49" s="47">
        <f t="shared" si="9"/>
        <v>83.58</v>
      </c>
      <c r="F49" s="47">
        <f t="shared" si="9"/>
        <v>767.73</v>
      </c>
      <c r="G49" s="47">
        <f t="shared" si="9"/>
        <v>0.47110000000000013</v>
      </c>
      <c r="H49" s="47">
        <f t="shared" si="9"/>
        <v>69.35</v>
      </c>
      <c r="I49" s="47">
        <f t="shared" si="9"/>
        <v>0.09599999999999999</v>
      </c>
      <c r="J49" s="47">
        <f t="shared" si="9"/>
        <v>14.614000000000003</v>
      </c>
      <c r="K49" s="47">
        <f t="shared" si="9"/>
        <v>120.38999999999999</v>
      </c>
      <c r="L49" s="47">
        <f t="shared" si="9"/>
        <v>117.71000000000001</v>
      </c>
      <c r="M49" s="47">
        <f t="shared" si="9"/>
        <v>504.2699999999999</v>
      </c>
      <c r="N49" s="47">
        <f t="shared" si="9"/>
        <v>7.6450000000000005</v>
      </c>
    </row>
    <row r="50" spans="1:14" ht="18.75">
      <c r="A50" s="2" t="s">
        <v>19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5" customFormat="1" ht="15.75">
      <c r="A51" s="26" t="s">
        <v>164</v>
      </c>
      <c r="B51" s="26" t="s">
        <v>20</v>
      </c>
      <c r="C51" s="54">
        <f aca="true" t="shared" si="10" ref="C51:N51">SUM(C52:C59)</f>
        <v>4.146</v>
      </c>
      <c r="D51" s="54">
        <f t="shared" si="10"/>
        <v>4.96</v>
      </c>
      <c r="E51" s="54">
        <f t="shared" si="10"/>
        <v>39.07000000000001</v>
      </c>
      <c r="F51" s="54">
        <f t="shared" si="10"/>
        <v>233</v>
      </c>
      <c r="G51" s="54">
        <f t="shared" si="10"/>
        <v>0.0962</v>
      </c>
      <c r="H51" s="54">
        <f t="shared" si="10"/>
        <v>0.6</v>
      </c>
      <c r="I51" s="54">
        <f t="shared" si="10"/>
        <v>0.041</v>
      </c>
      <c r="J51" s="54">
        <f t="shared" si="10"/>
        <v>2.87</v>
      </c>
      <c r="K51" s="54">
        <f t="shared" si="10"/>
        <v>74.88</v>
      </c>
      <c r="L51" s="54">
        <f t="shared" si="10"/>
        <v>19.119999999999997</v>
      </c>
      <c r="M51" s="54">
        <f t="shared" si="10"/>
        <v>101.17999999999999</v>
      </c>
      <c r="N51" s="54">
        <f t="shared" si="10"/>
        <v>1.1350000000000002</v>
      </c>
    </row>
    <row r="52" spans="1:14" s="45" customFormat="1" ht="15.75" hidden="1">
      <c r="A52" s="26" t="s">
        <v>197</v>
      </c>
      <c r="B52" s="54" t="s">
        <v>264</v>
      </c>
      <c r="C52" s="55">
        <f>подсобка!B54*$B$52/100</f>
        <v>2.28</v>
      </c>
      <c r="D52" s="55">
        <f>подсобка!C54*$B$52/100</f>
        <v>0.36</v>
      </c>
      <c r="E52" s="55">
        <f>подсобка!D54*$B$52/100</f>
        <v>20.52</v>
      </c>
      <c r="F52" s="55">
        <f>подсобка!E54*$B$52/100</f>
        <v>102.4</v>
      </c>
      <c r="G52" s="55">
        <f>подсобка!F54*$B$52/100</f>
        <v>0.068</v>
      </c>
      <c r="H52" s="55">
        <f>подсобка!G54*$B$52/100</f>
        <v>0</v>
      </c>
      <c r="I52" s="55">
        <f>подсобка!H54*$B$52/100</f>
        <v>0</v>
      </c>
      <c r="J52" s="55">
        <f>подсобка!I54*$B$52/100</f>
        <v>1.2</v>
      </c>
      <c r="K52" s="55">
        <f>подсобка!J54*$B$52/100</f>
        <v>7.2</v>
      </c>
      <c r="L52" s="55">
        <f>подсобка!K54*$B$52/100</f>
        <v>6.4</v>
      </c>
      <c r="M52" s="55">
        <f>подсобка!L54*$B$52/100</f>
        <v>34.4</v>
      </c>
      <c r="N52" s="55">
        <f>подсобка!M54*$B$52/100</f>
        <v>0.48</v>
      </c>
    </row>
    <row r="53" spans="1:14" s="45" customFormat="1" ht="15.75" hidden="1">
      <c r="A53" s="26" t="s">
        <v>214</v>
      </c>
      <c r="B53" s="54" t="s">
        <v>196</v>
      </c>
      <c r="C53" s="55">
        <f>подсобка!B26*$B$53/100</f>
        <v>0.254</v>
      </c>
      <c r="D53" s="55">
        <f>подсобка!C26*$B$53/100</f>
        <v>0.14400000000000002</v>
      </c>
      <c r="E53" s="55">
        <f>подсобка!D26*$B$53/100</f>
        <v>0.17</v>
      </c>
      <c r="F53" s="55">
        <f>подсобка!E26*$B$53/100</f>
        <v>2.18</v>
      </c>
      <c r="G53" s="55">
        <f>подсобка!F26*$B$53/100</f>
        <v>0.012</v>
      </c>
      <c r="H53" s="55">
        <f>подсобка!G26*$B$53/100</f>
        <v>0</v>
      </c>
      <c r="I53" s="55">
        <f>подсобка!H26*$B$53/100</f>
        <v>0</v>
      </c>
      <c r="J53" s="55">
        <f>подсобка!I26*$B$53/100</f>
        <v>0.016</v>
      </c>
      <c r="K53" s="55">
        <f>подсобка!J26*$B$53/100</f>
        <v>0.54</v>
      </c>
      <c r="L53" s="55">
        <f>подсобка!K26*$B$53/100</f>
        <v>1.02</v>
      </c>
      <c r="M53" s="55">
        <f>подсобка!L26*$B$53/100</f>
        <v>8</v>
      </c>
      <c r="N53" s="55">
        <f>подсобка!M26*$B$53/100</f>
        <v>0.064</v>
      </c>
    </row>
    <row r="54" spans="1:14" s="45" customFormat="1" ht="15.75" hidden="1">
      <c r="A54" s="26" t="s">
        <v>204</v>
      </c>
      <c r="B54" s="54" t="s">
        <v>255</v>
      </c>
      <c r="C54" s="55">
        <f>подсобка!B73*$B$54/100</f>
        <v>0</v>
      </c>
      <c r="D54" s="55">
        <f>подсобка!C73*$B$54/100</f>
        <v>0</v>
      </c>
      <c r="E54" s="55">
        <f>подсобка!D73*$B$54/100</f>
        <v>3.51</v>
      </c>
      <c r="F54" s="55">
        <f>подсобка!E73*$B$54/100</f>
        <v>13</v>
      </c>
      <c r="G54" s="55">
        <f>подсобка!F73*$B$54/100</f>
        <v>0</v>
      </c>
      <c r="H54" s="55">
        <f>подсобка!G73*$B$54/100</f>
        <v>0</v>
      </c>
      <c r="I54" s="55">
        <f>подсобка!H73*$B$54/100</f>
        <v>0</v>
      </c>
      <c r="J54" s="55">
        <f>подсобка!I73*$B$54/100</f>
        <v>0</v>
      </c>
      <c r="K54" s="55">
        <f>подсобка!J73*$B$54/100</f>
        <v>0.1</v>
      </c>
      <c r="L54" s="55">
        <f>подсобка!K73*$B$54/100</f>
        <v>0</v>
      </c>
      <c r="M54" s="55">
        <f>подсобка!L73*$B$54/100</f>
        <v>0</v>
      </c>
      <c r="N54" s="55">
        <f>подсобка!M73*$B$54/100</f>
        <v>0.015</v>
      </c>
    </row>
    <row r="55" spans="1:14" s="45" customFormat="1" ht="15.75" hidden="1">
      <c r="A55" s="26" t="s">
        <v>21</v>
      </c>
      <c r="B55" s="54" t="s">
        <v>265</v>
      </c>
      <c r="C55" s="55">
        <f>подсобка!B48*$B$55/100</f>
        <v>1.1</v>
      </c>
      <c r="D55" s="55">
        <f>подсобка!C48*$B$55/100</f>
        <v>1.2</v>
      </c>
      <c r="E55" s="55">
        <f>подсобка!D48*$B$55/100</f>
        <v>2.35</v>
      </c>
      <c r="F55" s="55">
        <f>подсобка!E48*$B$55/100</f>
        <v>29</v>
      </c>
      <c r="G55" s="55">
        <f>подсобка!F48*$B$55/100</f>
        <v>0.01</v>
      </c>
      <c r="H55" s="55">
        <f>подсобка!G48*$B$55/100</f>
        <v>0.5</v>
      </c>
      <c r="I55" s="55">
        <f>подсобка!H48*$B$55/100</f>
        <v>0.01</v>
      </c>
      <c r="J55" s="55">
        <f>подсобка!I48*$B$55/100</f>
        <v>0.15</v>
      </c>
      <c r="K55" s="55">
        <f>подсобка!J48*$B$55/100</f>
        <v>60.5</v>
      </c>
      <c r="L55" s="55">
        <f>подсобка!K48*$B$55/100</f>
        <v>7</v>
      </c>
      <c r="M55" s="55">
        <f>подсобка!L48*$B$55/100</f>
        <v>45.5</v>
      </c>
      <c r="N55" s="55">
        <f>подсобка!M48*$B$55/100</f>
        <v>0.05</v>
      </c>
    </row>
    <row r="56" spans="1:14" s="45" customFormat="1" ht="15.75" hidden="1">
      <c r="A56" s="26" t="s">
        <v>193</v>
      </c>
      <c r="B56" s="54" t="s">
        <v>266</v>
      </c>
      <c r="C56" s="55">
        <f>подсобка!B107*$B$56/100</f>
        <v>0.42</v>
      </c>
      <c r="D56" s="55">
        <f>подсобка!C107*$B$56/100</f>
        <v>0.606</v>
      </c>
      <c r="E56" s="55">
        <f>подсобка!D107*$B$56/100</f>
        <v>0.041999999999999996</v>
      </c>
      <c r="F56" s="55">
        <f>подсобка!E107*$B$56/100</f>
        <v>9.42</v>
      </c>
      <c r="G56" s="55">
        <f>подсобка!F107*$B$56/100</f>
        <v>0.004200000000000001</v>
      </c>
      <c r="H56" s="55">
        <f>подсобка!G107*$B$56/100</f>
        <v>0</v>
      </c>
      <c r="I56" s="55">
        <f>подсобка!H107*$B$56/100</f>
        <v>0.020999999999999998</v>
      </c>
      <c r="J56" s="55">
        <f>подсобка!I107*$B$56/100</f>
        <v>0.12</v>
      </c>
      <c r="K56" s="55">
        <f>подсобка!J107*$B$56/100</f>
        <v>3.3</v>
      </c>
      <c r="L56" s="55">
        <f>подсобка!K107*$B$56/100</f>
        <v>3.24</v>
      </c>
      <c r="M56" s="55">
        <f>подсобка!L107*$B$56/100</f>
        <v>11.1</v>
      </c>
      <c r="N56" s="55">
        <f>подсобка!M107*$B$56/100</f>
        <v>0.16200000000000003</v>
      </c>
    </row>
    <row r="57" spans="1:14" s="45" customFormat="1" ht="15.75" hidden="1">
      <c r="A57" s="26" t="s">
        <v>195</v>
      </c>
      <c r="B57" s="54" t="s">
        <v>196</v>
      </c>
      <c r="C57" s="55">
        <f>подсобка!B45*$B$57/100</f>
        <v>0.012</v>
      </c>
      <c r="D57" s="55">
        <f>подсобка!C45*$B$57/100</f>
        <v>1.23</v>
      </c>
      <c r="E57" s="55">
        <f>подсобка!D45*$B$57/100</f>
        <v>0.018000000000000002</v>
      </c>
      <c r="F57" s="55">
        <f>подсобка!E45*$B$57/100</f>
        <v>13</v>
      </c>
      <c r="G57" s="55">
        <f>подсобка!F45*$B$57/100</f>
        <v>0</v>
      </c>
      <c r="H57" s="55">
        <f>подсобка!G45*$B$57/100</f>
        <v>0</v>
      </c>
      <c r="I57" s="55">
        <f>подсобка!H45*$B$57/100</f>
        <v>0.01</v>
      </c>
      <c r="J57" s="55">
        <f>подсобка!I45*$B$57/100</f>
        <v>0.044000000000000004</v>
      </c>
      <c r="K57" s="55">
        <f>подсобка!J45*$B$57/100</f>
        <v>0.44</v>
      </c>
      <c r="L57" s="55">
        <f>подсобка!K45*$B$57/100</f>
        <v>0.06</v>
      </c>
      <c r="M57" s="55">
        <f>подсобка!L45*$B$57/100</f>
        <v>0.38</v>
      </c>
      <c r="N57" s="55">
        <f>подсобка!M45*$B$57/100</f>
        <v>0.004</v>
      </c>
    </row>
    <row r="58" spans="1:14" s="45" customFormat="1" ht="15.75" hidden="1">
      <c r="A58" s="26" t="s">
        <v>226</v>
      </c>
      <c r="B58" s="54" t="s">
        <v>256</v>
      </c>
      <c r="C58" s="55">
        <f>подсобка!B64*$B$58/100</f>
        <v>0.08</v>
      </c>
      <c r="D58" s="55">
        <f>подсобка!C64*$B$58/100</f>
        <v>0</v>
      </c>
      <c r="E58" s="55">
        <f>подсобка!D64*$B$58/100</f>
        <v>12.46</v>
      </c>
      <c r="F58" s="55">
        <f>подсобка!E64*$B$58/100</f>
        <v>50</v>
      </c>
      <c r="G58" s="55">
        <f>подсобка!F64*$B$58/100</f>
        <v>0.002</v>
      </c>
      <c r="H58" s="55">
        <f>подсобка!G64*$B$58/100</f>
        <v>0.1</v>
      </c>
      <c r="I58" s="55">
        <f>подсобка!H64*$B$58/100</f>
        <v>0</v>
      </c>
      <c r="J58" s="55">
        <f>подсобка!I64*$B$58/100</f>
        <v>0</v>
      </c>
      <c r="K58" s="55">
        <f>подсобка!J64*$B$58/100</f>
        <v>2.8</v>
      </c>
      <c r="L58" s="55">
        <f>подсобка!K64*$B$58/100</f>
        <v>1.4</v>
      </c>
      <c r="M58" s="55">
        <f>подсобка!L64*$B$58/100</f>
        <v>1.8</v>
      </c>
      <c r="N58" s="55">
        <f>подсобка!M64*$B$58/100</f>
        <v>0.36</v>
      </c>
    </row>
    <row r="59" spans="1:14" s="45" customFormat="1" ht="15.75" hidden="1">
      <c r="A59" s="26" t="s">
        <v>198</v>
      </c>
      <c r="B59" s="54" t="s">
        <v>196</v>
      </c>
      <c r="C59" s="55">
        <f>подсобка!B44*$B$59/100</f>
        <v>0</v>
      </c>
      <c r="D59" s="55">
        <f>подсобка!C44*$B$59/100</f>
        <v>1.42</v>
      </c>
      <c r="E59" s="55">
        <f>подсобка!D44*$B$59/100</f>
        <v>0</v>
      </c>
      <c r="F59" s="55">
        <f>подсобка!E44*$B$59/100</f>
        <v>14</v>
      </c>
      <c r="G59" s="55">
        <f>подсобка!F44*$B$59/100</f>
        <v>0</v>
      </c>
      <c r="H59" s="55">
        <f>подсобка!G44*$B$59/100</f>
        <v>0</v>
      </c>
      <c r="I59" s="55">
        <f>подсобка!H44*$B$59/100</f>
        <v>0</v>
      </c>
      <c r="J59" s="55">
        <f>подсобка!I44*$B$59/100</f>
        <v>1.34</v>
      </c>
      <c r="K59" s="55">
        <f>подсобка!J44*$B$59/100</f>
        <v>0</v>
      </c>
      <c r="L59" s="55">
        <f>подсобка!K44*$B$59/100</f>
        <v>0</v>
      </c>
      <c r="M59" s="55">
        <f>подсобка!L44*$B$59/100</f>
        <v>0</v>
      </c>
      <c r="N59" s="55">
        <f>подсобка!M44*$B$59/100</f>
        <v>0</v>
      </c>
    </row>
    <row r="60" spans="1:14" s="45" customFormat="1" ht="18" customHeight="1">
      <c r="A60" s="26" t="s">
        <v>21</v>
      </c>
      <c r="B60" s="26">
        <v>200</v>
      </c>
      <c r="C60" s="26">
        <f>подсобка!B48*$B$60/100</f>
        <v>4.4</v>
      </c>
      <c r="D60" s="26">
        <f>подсобка!C48*$B$60/100</f>
        <v>4.8</v>
      </c>
      <c r="E60" s="26">
        <f>подсобка!D48*$B$60/100</f>
        <v>9.4</v>
      </c>
      <c r="F60" s="26">
        <f>подсобка!E48*$B$60/100</f>
        <v>116</v>
      </c>
      <c r="G60" s="26">
        <f>подсобка!F48*$B$60/100</f>
        <v>0.04</v>
      </c>
      <c r="H60" s="26">
        <f>подсобка!G48*$B$60/100</f>
        <v>2</v>
      </c>
      <c r="I60" s="26">
        <f>подсобка!H48*$B$60/100</f>
        <v>0.04</v>
      </c>
      <c r="J60" s="26">
        <f>подсобка!I48*$B$60/100</f>
        <v>0.6</v>
      </c>
      <c r="K60" s="26">
        <f>подсобка!J48*$B$60/100</f>
        <v>242</v>
      </c>
      <c r="L60" s="26">
        <f>подсобка!K48*$B$60/100</f>
        <v>28</v>
      </c>
      <c r="M60" s="26">
        <f>подсобка!L48*$B$60/100</f>
        <v>182</v>
      </c>
      <c r="N60" s="26">
        <f>подсобка!M48*$B$60/100</f>
        <v>0.2</v>
      </c>
    </row>
    <row r="61" spans="1:14" s="45" customFormat="1" ht="15.75">
      <c r="A61" s="47" t="s">
        <v>10</v>
      </c>
      <c r="B61" s="47"/>
      <c r="C61" s="57">
        <f aca="true" t="shared" si="11" ref="C61:N61">SUM(C51,C60)</f>
        <v>8.546</v>
      </c>
      <c r="D61" s="57">
        <f t="shared" si="11"/>
        <v>9.76</v>
      </c>
      <c r="E61" s="57">
        <f t="shared" si="11"/>
        <v>48.470000000000006</v>
      </c>
      <c r="F61" s="57">
        <f t="shared" si="11"/>
        <v>349</v>
      </c>
      <c r="G61" s="57">
        <f t="shared" si="11"/>
        <v>0.1362</v>
      </c>
      <c r="H61" s="57">
        <f t="shared" si="11"/>
        <v>2.6</v>
      </c>
      <c r="I61" s="57">
        <f t="shared" si="11"/>
        <v>0.081</v>
      </c>
      <c r="J61" s="57">
        <f t="shared" si="11"/>
        <v>3.47</v>
      </c>
      <c r="K61" s="57">
        <f t="shared" si="11"/>
        <v>316.88</v>
      </c>
      <c r="L61" s="57">
        <f t="shared" si="11"/>
        <v>47.12</v>
      </c>
      <c r="M61" s="57">
        <f t="shared" si="11"/>
        <v>283.18</v>
      </c>
      <c r="N61" s="57">
        <f t="shared" si="11"/>
        <v>1.3350000000000002</v>
      </c>
    </row>
    <row r="62" spans="1:14" ht="18.75">
      <c r="A62" s="2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5" s="45" customFormat="1" ht="31.5">
      <c r="A63" s="26" t="s">
        <v>307</v>
      </c>
      <c r="B63" s="26" t="s">
        <v>300</v>
      </c>
      <c r="C63" s="26">
        <f aca="true" t="shared" si="12" ref="C63:N63">SUM(C64:C67)</f>
        <v>5.846</v>
      </c>
      <c r="D63" s="26">
        <f t="shared" si="12"/>
        <v>8.85</v>
      </c>
      <c r="E63" s="26">
        <f t="shared" si="12"/>
        <v>25.323999999999998</v>
      </c>
      <c r="F63" s="26">
        <f t="shared" si="12"/>
        <v>216.9</v>
      </c>
      <c r="G63" s="26">
        <f t="shared" si="12"/>
        <v>0.1</v>
      </c>
      <c r="H63" s="26">
        <f t="shared" si="12"/>
        <v>2</v>
      </c>
      <c r="I63" s="26">
        <f t="shared" si="12"/>
        <v>0.07</v>
      </c>
      <c r="J63" s="26">
        <f t="shared" si="12"/>
        <v>1.242</v>
      </c>
      <c r="K63" s="26">
        <f t="shared" si="12"/>
        <v>255.42</v>
      </c>
      <c r="L63" s="26">
        <f t="shared" si="12"/>
        <v>46.18</v>
      </c>
      <c r="M63" s="26">
        <f t="shared" si="12"/>
        <v>265.94</v>
      </c>
      <c r="N63" s="26">
        <f t="shared" si="12"/>
        <v>1.637</v>
      </c>
      <c r="O63" s="58"/>
    </row>
    <row r="64" spans="1:15" s="46" customFormat="1" ht="18.75" hidden="1">
      <c r="A64" s="26" t="s">
        <v>21</v>
      </c>
      <c r="B64" s="26">
        <v>200</v>
      </c>
      <c r="C64" s="26">
        <f>подсобка!B48*$B$64/100</f>
        <v>4.4</v>
      </c>
      <c r="D64" s="26">
        <f>подсобка!C48*$B$64/100</f>
        <v>4.8</v>
      </c>
      <c r="E64" s="26">
        <f>подсобка!D48*$B$64/100</f>
        <v>9.4</v>
      </c>
      <c r="F64" s="26">
        <f>подсобка!E48*$B$64/100</f>
        <v>116</v>
      </c>
      <c r="G64" s="26">
        <f>подсобка!F48*$B$64/100</f>
        <v>0.04</v>
      </c>
      <c r="H64" s="26">
        <f>подсобка!G48*$B$64/100</f>
        <v>2</v>
      </c>
      <c r="I64" s="26">
        <f>подсобка!H48*$B$64/100</f>
        <v>0.04</v>
      </c>
      <c r="J64" s="26">
        <f>подсобка!I48*$B$64/100</f>
        <v>0.6</v>
      </c>
      <c r="K64" s="26">
        <f>подсобка!J48*$B$64/100</f>
        <v>242</v>
      </c>
      <c r="L64" s="26">
        <f>подсобка!K48*$B$64/100</f>
        <v>28</v>
      </c>
      <c r="M64" s="26">
        <f>подсобка!L48*$B$64/100</f>
        <v>182</v>
      </c>
      <c r="N64" s="26">
        <f>подсобка!M48*$B$64/100</f>
        <v>0.2</v>
      </c>
      <c r="O64" s="56"/>
    </row>
    <row r="65" spans="1:15" s="46" customFormat="1" ht="18.75" hidden="1">
      <c r="A65" s="26" t="s">
        <v>200</v>
      </c>
      <c r="B65" s="26">
        <v>6</v>
      </c>
      <c r="C65" s="26">
        <f>подсобка!B45*$B$65/100</f>
        <v>0.036</v>
      </c>
      <c r="D65" s="26">
        <f>подсобка!C45*$B$65/100</f>
        <v>3.69</v>
      </c>
      <c r="E65" s="26">
        <f>подсобка!D45*$B$65/100</f>
        <v>0.054000000000000006</v>
      </c>
      <c r="F65" s="26">
        <f>подсобка!E45*$B$65/100</f>
        <v>39</v>
      </c>
      <c r="G65" s="26">
        <f>подсобка!F45*$B$65/100</f>
        <v>0</v>
      </c>
      <c r="H65" s="26">
        <f>подсобка!G45*$B$65/100</f>
        <v>0</v>
      </c>
      <c r="I65" s="26">
        <f>подсобка!H45*$B$65/100</f>
        <v>0.03</v>
      </c>
      <c r="J65" s="26">
        <f>подсобка!I45*$B$65/100</f>
        <v>0.132</v>
      </c>
      <c r="K65" s="26">
        <f>подсобка!J45*$B$65/100</f>
        <v>1.32</v>
      </c>
      <c r="L65" s="26">
        <f>подсобка!K45*$B$65/100</f>
        <v>0.18</v>
      </c>
      <c r="M65" s="26">
        <f>подсобка!L45*$B$65/100</f>
        <v>1.14</v>
      </c>
      <c r="N65" s="26">
        <f>подсобка!M45*$B$65/100</f>
        <v>0.012000000000000002</v>
      </c>
      <c r="O65" s="56"/>
    </row>
    <row r="66" spans="1:15" s="46" customFormat="1" ht="18.75" hidden="1">
      <c r="A66" s="26" t="s">
        <v>204</v>
      </c>
      <c r="B66" s="26">
        <v>5</v>
      </c>
      <c r="C66" s="26">
        <f>подсобка!B73*$B$66/100</f>
        <v>0</v>
      </c>
      <c r="D66" s="26">
        <f>подсобка!C73*$B$66/100</f>
        <v>0</v>
      </c>
      <c r="E66" s="26">
        <f>подсобка!D73*$B$66/100</f>
        <v>3.51</v>
      </c>
      <c r="F66" s="26">
        <f>подсобка!E73*$B$66/100</f>
        <v>13</v>
      </c>
      <c r="G66" s="26">
        <f>подсобка!F73*$B$66/100</f>
        <v>0</v>
      </c>
      <c r="H66" s="26">
        <f>подсобка!G73*$B$66/100</f>
        <v>0</v>
      </c>
      <c r="I66" s="26">
        <f>подсобка!H73*$B$66/100</f>
        <v>0</v>
      </c>
      <c r="J66" s="26">
        <f>подсобка!I73*$B$66/100</f>
        <v>0</v>
      </c>
      <c r="K66" s="26">
        <f>подсобка!J73*$B$66/100</f>
        <v>0.1</v>
      </c>
      <c r="L66" s="26">
        <f>подсобка!K73*$B$66/100</f>
        <v>0</v>
      </c>
      <c r="M66" s="26">
        <f>подсобка!L73*$B$66/100</f>
        <v>0</v>
      </c>
      <c r="N66" s="26">
        <f>подсобка!M73*$B$66/100</f>
        <v>0.015</v>
      </c>
      <c r="O66" s="56"/>
    </row>
    <row r="67" spans="1:15" s="46" customFormat="1" ht="18.75" hidden="1">
      <c r="A67" s="26" t="s">
        <v>218</v>
      </c>
      <c r="B67" s="26">
        <v>30</v>
      </c>
      <c r="C67" s="26">
        <f>подсобка!B67*$B$67/100</f>
        <v>1.41</v>
      </c>
      <c r="D67" s="26">
        <f>подсобка!C67*$B$67/100</f>
        <v>0.36</v>
      </c>
      <c r="E67" s="26">
        <f>подсобка!D67*$B$67/100</f>
        <v>12.36</v>
      </c>
      <c r="F67" s="26">
        <f>подсобка!E67*$B$67/100</f>
        <v>48.9</v>
      </c>
      <c r="G67" s="26">
        <f>подсобка!F67*$B$67/100</f>
        <v>0.06</v>
      </c>
      <c r="H67" s="26">
        <f>подсобка!G67*$B$67/100</f>
        <v>0</v>
      </c>
      <c r="I67" s="26">
        <f>подсобка!H67*$B$67/100</f>
        <v>0</v>
      </c>
      <c r="J67" s="26">
        <f>подсобка!I67*$B$67/100</f>
        <v>0.51</v>
      </c>
      <c r="K67" s="26">
        <f>подсобка!J67*$B$67/100</f>
        <v>12</v>
      </c>
      <c r="L67" s="26">
        <f>подсобка!K67*$B$67/100</f>
        <v>18</v>
      </c>
      <c r="M67" s="26">
        <f>подсобка!L67*$B$67/100</f>
        <v>82.8</v>
      </c>
      <c r="N67" s="26">
        <f>подсобка!M67*$B$67/100</f>
        <v>1.41</v>
      </c>
      <c r="O67" s="56"/>
    </row>
    <row r="68" spans="1:15" s="45" customFormat="1" ht="15.75">
      <c r="A68" s="26" t="s">
        <v>23</v>
      </c>
      <c r="B68" s="26" t="s">
        <v>302</v>
      </c>
      <c r="C68" s="26">
        <f aca="true" t="shared" si="13" ref="C68:N68">SUM(C69:C70)</f>
        <v>0.06</v>
      </c>
      <c r="D68" s="26">
        <f t="shared" si="13"/>
        <v>0.015299999999999998</v>
      </c>
      <c r="E68" s="26">
        <f t="shared" si="13"/>
        <v>7.040699999999999</v>
      </c>
      <c r="F68" s="26">
        <f t="shared" si="13"/>
        <v>26.4554</v>
      </c>
      <c r="G68" s="26">
        <f t="shared" si="13"/>
        <v>0.00021</v>
      </c>
      <c r="H68" s="26">
        <f t="shared" si="13"/>
        <v>0.03</v>
      </c>
      <c r="I68" s="26">
        <f t="shared" si="13"/>
        <v>0.00015</v>
      </c>
      <c r="J68" s="26">
        <f t="shared" si="13"/>
        <v>0</v>
      </c>
      <c r="K68" s="26">
        <f t="shared" si="13"/>
        <v>1.685</v>
      </c>
      <c r="L68" s="26">
        <f t="shared" si="13"/>
        <v>1.32</v>
      </c>
      <c r="M68" s="26">
        <f t="shared" si="13"/>
        <v>2.472</v>
      </c>
      <c r="N68" s="26">
        <f t="shared" si="13"/>
        <v>0.27599999999999997</v>
      </c>
      <c r="O68" s="58"/>
    </row>
    <row r="69" spans="1:15" s="46" customFormat="1" ht="18.75" hidden="1">
      <c r="A69" s="26" t="s">
        <v>204</v>
      </c>
      <c r="B69" s="26">
        <v>10</v>
      </c>
      <c r="C69" s="26">
        <f>подсобка!B73*$B$69/100</f>
        <v>0</v>
      </c>
      <c r="D69" s="26">
        <f>подсобка!C73*$B$69/100</f>
        <v>0</v>
      </c>
      <c r="E69" s="26">
        <f>подсобка!D73*$B$69/100</f>
        <v>7.02</v>
      </c>
      <c r="F69" s="26">
        <f>подсобка!E73*$B$69/100</f>
        <v>26</v>
      </c>
      <c r="G69" s="26">
        <f>подсобка!F73*$B$69/100</f>
        <v>0</v>
      </c>
      <c r="H69" s="26">
        <f>подсобка!G73*$B$69/100</f>
        <v>0</v>
      </c>
      <c r="I69" s="26">
        <f>подсобка!H73*$B$69/100</f>
        <v>0</v>
      </c>
      <c r="J69" s="26">
        <f>подсобка!I73*$B$69/100</f>
        <v>0</v>
      </c>
      <c r="K69" s="26">
        <f>подсобка!J73*$B$69/100</f>
        <v>0.2</v>
      </c>
      <c r="L69" s="26">
        <f>подсобка!K73*$B$69/100</f>
        <v>0</v>
      </c>
      <c r="M69" s="26">
        <f>подсобка!L73*$B$69/100</f>
        <v>0</v>
      </c>
      <c r="N69" s="26">
        <f>подсобка!M73*$B$69/100</f>
        <v>0.03</v>
      </c>
      <c r="O69" s="56"/>
    </row>
    <row r="70" spans="1:15" s="46" customFormat="1" ht="18.75" hidden="1">
      <c r="A70" s="26" t="s">
        <v>216</v>
      </c>
      <c r="B70" s="26">
        <v>0.3</v>
      </c>
      <c r="C70" s="26">
        <f>подсобка!B101*$B$70/100</f>
        <v>0.06</v>
      </c>
      <c r="D70" s="26">
        <f>подсобка!C101*$B$70/100</f>
        <v>0.015299999999999998</v>
      </c>
      <c r="E70" s="26">
        <f>подсобка!D101*$B$70/100</f>
        <v>0.0207</v>
      </c>
      <c r="F70" s="26">
        <f>подсобка!E101*$B$70/100</f>
        <v>0.45539999999999997</v>
      </c>
      <c r="G70" s="26">
        <f>подсобка!F101*$B$70/100</f>
        <v>0.00021</v>
      </c>
      <c r="H70" s="26">
        <f>подсобка!G101*$B$70/100</f>
        <v>0.03</v>
      </c>
      <c r="I70" s="26">
        <f>подсобка!H101*$B$70/100</f>
        <v>0.00015</v>
      </c>
      <c r="J70" s="26">
        <f>подсобка!I101*$B$70/100</f>
        <v>0</v>
      </c>
      <c r="K70" s="26">
        <f>подсобка!J101*$B$70/100</f>
        <v>1.485</v>
      </c>
      <c r="L70" s="26">
        <f>подсобка!K101*$B$70/100</f>
        <v>1.32</v>
      </c>
      <c r="M70" s="26">
        <f>подсобка!L101*$B$70/100</f>
        <v>2.472</v>
      </c>
      <c r="N70" s="26">
        <f>подсобка!M101*$B$70/100</f>
        <v>0.24599999999999997</v>
      </c>
      <c r="O70" s="56"/>
    </row>
    <row r="71" spans="1:15" s="45" customFormat="1" ht="15.75">
      <c r="A71" s="26" t="s">
        <v>24</v>
      </c>
      <c r="B71" s="26">
        <v>40</v>
      </c>
      <c r="C71" s="26">
        <f>подсобка!B9*$B$71/100</f>
        <v>1.88</v>
      </c>
      <c r="D71" s="26">
        <f>подсобка!C9*$B$71/100</f>
        <v>0.4</v>
      </c>
      <c r="E71" s="26">
        <f>подсобка!D9*$B$71/100</f>
        <v>13</v>
      </c>
      <c r="F71" s="26">
        <f>подсобка!E9*$B$71/100</f>
        <v>76</v>
      </c>
      <c r="G71" s="26">
        <f>подсобка!F9*$B$71/100</f>
        <v>0.044000000000000004</v>
      </c>
      <c r="H71" s="26">
        <f>подсобка!G9*$B$71/100</f>
        <v>0</v>
      </c>
      <c r="I71" s="26">
        <f>подсобка!H9*$B$71/100</f>
        <v>0</v>
      </c>
      <c r="J71" s="26">
        <f>подсобка!I9*$B$71/100</f>
        <v>0</v>
      </c>
      <c r="K71" s="26">
        <f>подсобка!J9*$B$71/100</f>
        <v>10</v>
      </c>
      <c r="L71" s="26">
        <f>подсобка!K9*$B$71/100</f>
        <v>14</v>
      </c>
      <c r="M71" s="26">
        <f>подсобка!L9*$B$71/100</f>
        <v>34.4</v>
      </c>
      <c r="N71" s="26">
        <f>подсобка!M9*$B$71/100</f>
        <v>0.64</v>
      </c>
      <c r="O71" s="58"/>
    </row>
    <row r="72" spans="1:15" s="45" customFormat="1" ht="15.75">
      <c r="A72" s="47" t="s">
        <v>10</v>
      </c>
      <c r="B72" s="47"/>
      <c r="C72" s="47">
        <f aca="true" t="shared" si="14" ref="C72:N72">SUM(C63,C68,C71)</f>
        <v>7.786</v>
      </c>
      <c r="D72" s="47">
        <f t="shared" si="14"/>
        <v>9.2653</v>
      </c>
      <c r="E72" s="47">
        <f t="shared" si="14"/>
        <v>45.3647</v>
      </c>
      <c r="F72" s="47">
        <f t="shared" si="14"/>
        <v>319.35540000000003</v>
      </c>
      <c r="G72" s="47">
        <f t="shared" si="14"/>
        <v>0.14421</v>
      </c>
      <c r="H72" s="47">
        <f t="shared" si="14"/>
        <v>2.03</v>
      </c>
      <c r="I72" s="47">
        <f t="shared" si="14"/>
        <v>0.07015</v>
      </c>
      <c r="J72" s="47">
        <f t="shared" si="14"/>
        <v>1.242</v>
      </c>
      <c r="K72" s="47">
        <f t="shared" si="14"/>
        <v>267.10499999999996</v>
      </c>
      <c r="L72" s="47">
        <f t="shared" si="14"/>
        <v>61.5</v>
      </c>
      <c r="M72" s="47">
        <f t="shared" si="14"/>
        <v>302.81199999999995</v>
      </c>
      <c r="N72" s="47">
        <f t="shared" si="14"/>
        <v>2.553</v>
      </c>
      <c r="O72" s="58"/>
    </row>
    <row r="73" spans="1:14" s="45" customFormat="1" ht="18.75">
      <c r="A73" s="50" t="s">
        <v>25</v>
      </c>
      <c r="B73" s="53"/>
      <c r="C73" s="51">
        <f aca="true" t="shared" si="15" ref="C73:N73">SUM(C16:C17,C49,C61,C72)</f>
        <v>48.73400000000001</v>
      </c>
      <c r="D73" s="51">
        <f t="shared" si="15"/>
        <v>61.5553</v>
      </c>
      <c r="E73" s="51">
        <f t="shared" si="15"/>
        <v>226.7217</v>
      </c>
      <c r="F73" s="51">
        <f t="shared" si="15"/>
        <v>1842.9594000000002</v>
      </c>
      <c r="G73" s="51">
        <f t="shared" si="15"/>
        <v>0.9175100000000003</v>
      </c>
      <c r="H73" s="51">
        <f t="shared" si="15"/>
        <v>76.69999999999999</v>
      </c>
      <c r="I73" s="51">
        <f t="shared" si="15"/>
        <v>0.34115</v>
      </c>
      <c r="J73" s="51">
        <f t="shared" si="15"/>
        <v>21.142000000000003</v>
      </c>
      <c r="K73" s="51">
        <f t="shared" si="15"/>
        <v>909.0349999999999</v>
      </c>
      <c r="L73" s="51">
        <f t="shared" si="15"/>
        <v>268.52</v>
      </c>
      <c r="M73" s="51">
        <f t="shared" si="15"/>
        <v>1308.6319999999998</v>
      </c>
      <c r="N73" s="51">
        <f t="shared" si="15"/>
        <v>13.201</v>
      </c>
    </row>
    <row r="75" spans="3:14" ht="15">
      <c r="C75" s="43">
        <v>48.6</v>
      </c>
      <c r="D75" s="43">
        <v>54</v>
      </c>
      <c r="E75" s="43">
        <v>234.9</v>
      </c>
      <c r="F75" s="43">
        <v>1620</v>
      </c>
      <c r="G75" s="43">
        <v>0.9</v>
      </c>
      <c r="H75" s="43">
        <v>45</v>
      </c>
      <c r="I75" s="43">
        <v>0.45</v>
      </c>
      <c r="J75" s="43">
        <v>7</v>
      </c>
      <c r="K75" s="43">
        <v>900</v>
      </c>
      <c r="L75" s="43">
        <v>200</v>
      </c>
      <c r="M75" s="43">
        <v>800</v>
      </c>
      <c r="N75" s="43">
        <v>10</v>
      </c>
    </row>
    <row r="76" spans="3:14" ht="15">
      <c r="C76" s="43">
        <v>59.4</v>
      </c>
      <c r="D76" s="43">
        <v>66</v>
      </c>
      <c r="E76" s="43">
        <v>287.1</v>
      </c>
      <c r="F76" s="43">
        <v>1980</v>
      </c>
      <c r="G76" s="43">
        <v>1</v>
      </c>
      <c r="H76" s="43">
        <v>55</v>
      </c>
      <c r="I76" s="43">
        <v>0.55</v>
      </c>
      <c r="J76" s="43">
        <v>10</v>
      </c>
      <c r="K76" s="43">
        <v>1200</v>
      </c>
      <c r="L76" s="43">
        <v>300</v>
      </c>
      <c r="M76" s="43">
        <v>1450</v>
      </c>
      <c r="N76" s="43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5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5"/>
  <sheetViews>
    <sheetView view="pageBreakPreview" zoomScale="85" zoomScaleNormal="79" zoomScaleSheetLayoutView="85" workbookViewId="0" topLeftCell="A4">
      <selection activeCell="E55" sqref="E55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 hidden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4.5" customHeight="1">
      <c r="A2" s="73" t="s">
        <v>337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11.75" customHeight="1">
      <c r="A3" s="66" t="s">
        <v>287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4.25">
      <c r="A4" s="69" t="s">
        <v>129</v>
      </c>
      <c r="B4" s="69" t="s">
        <v>130</v>
      </c>
      <c r="C4" s="68" t="s">
        <v>0</v>
      </c>
      <c r="D4" s="68"/>
      <c r="E4" s="68"/>
      <c r="F4" s="69" t="s">
        <v>1</v>
      </c>
      <c r="G4" s="68" t="s">
        <v>134</v>
      </c>
      <c r="H4" s="68"/>
      <c r="I4" s="68"/>
      <c r="J4" s="68"/>
      <c r="K4" s="68" t="s">
        <v>136</v>
      </c>
      <c r="L4" s="68"/>
      <c r="M4" s="68"/>
      <c r="N4" s="68"/>
    </row>
    <row r="5" spans="1:14" ht="14.25">
      <c r="A5" s="70"/>
      <c r="B5" s="70"/>
      <c r="C5" s="7" t="s">
        <v>2</v>
      </c>
      <c r="D5" s="7" t="s">
        <v>3</v>
      </c>
      <c r="E5" s="7" t="s">
        <v>4</v>
      </c>
      <c r="F5" s="70"/>
      <c r="G5" s="1" t="s">
        <v>35</v>
      </c>
      <c r="H5" s="1" t="s">
        <v>36</v>
      </c>
      <c r="I5" s="1" t="s">
        <v>34</v>
      </c>
      <c r="J5" s="1" t="s">
        <v>135</v>
      </c>
      <c r="K5" s="1" t="s">
        <v>30</v>
      </c>
      <c r="L5" s="1" t="s">
        <v>31</v>
      </c>
      <c r="M5" s="1" t="s">
        <v>32</v>
      </c>
      <c r="N5" s="1" t="s">
        <v>33</v>
      </c>
    </row>
    <row r="6" spans="1:14" ht="18.7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5" customFormat="1" ht="47.25">
      <c r="A7" s="26" t="s">
        <v>288</v>
      </c>
      <c r="B7" s="26" t="s">
        <v>300</v>
      </c>
      <c r="C7" s="26">
        <f aca="true" t="shared" si="0" ref="C7:N7">SUM(C8:C11)</f>
        <v>6.436</v>
      </c>
      <c r="D7" s="26">
        <f t="shared" si="0"/>
        <v>10.040000000000001</v>
      </c>
      <c r="E7" s="26">
        <f t="shared" si="0"/>
        <v>28.414</v>
      </c>
      <c r="F7" s="26">
        <f t="shared" si="0"/>
        <v>256</v>
      </c>
      <c r="G7" s="26">
        <f t="shared" si="0"/>
        <v>0.1525</v>
      </c>
      <c r="H7" s="26">
        <f t="shared" si="0"/>
        <v>2</v>
      </c>
      <c r="I7" s="26">
        <f t="shared" si="0"/>
        <v>0.07</v>
      </c>
      <c r="J7" s="26">
        <f t="shared" si="0"/>
        <v>1.1320000000000001</v>
      </c>
      <c r="K7" s="26">
        <f t="shared" si="0"/>
        <v>256.41999999999996</v>
      </c>
      <c r="L7" s="26">
        <f t="shared" si="0"/>
        <v>60.43</v>
      </c>
      <c r="M7" s="26">
        <f t="shared" si="0"/>
        <v>265.14</v>
      </c>
      <c r="N7" s="26">
        <f t="shared" si="0"/>
        <v>1.127</v>
      </c>
    </row>
    <row r="8" spans="1:14" s="46" customFormat="1" ht="18.75" hidden="1">
      <c r="A8" s="26" t="s">
        <v>21</v>
      </c>
      <c r="B8" s="26">
        <v>200</v>
      </c>
      <c r="C8" s="26">
        <f>подсобка!B48*$B$8/100</f>
        <v>4.4</v>
      </c>
      <c r="D8" s="26">
        <f>подсобка!C48*$B$8/100</f>
        <v>4.8</v>
      </c>
      <c r="E8" s="26">
        <f>подсобка!D48*$B$8/100</f>
        <v>9.4</v>
      </c>
      <c r="F8" s="26">
        <f>подсобка!E48*$B$8/100</f>
        <v>116</v>
      </c>
      <c r="G8" s="26">
        <f>подсобка!F48*$B$8/100</f>
        <v>0.04</v>
      </c>
      <c r="H8" s="26">
        <f>подсобка!G48*$B$8/100</f>
        <v>2</v>
      </c>
      <c r="I8" s="26">
        <f>подсобка!H48*$B$8/100</f>
        <v>0.04</v>
      </c>
      <c r="J8" s="26">
        <f>подсобка!I48*$B$8/100</f>
        <v>0.6</v>
      </c>
      <c r="K8" s="26">
        <f>подсобка!J48*$B$8/100</f>
        <v>242</v>
      </c>
      <c r="L8" s="26">
        <f>подсобка!K48*$B$8/100</f>
        <v>28</v>
      </c>
      <c r="M8" s="26">
        <f>подсобка!L48*$B$8/100</f>
        <v>182</v>
      </c>
      <c r="N8" s="26">
        <f>подсобка!M48*$B$8/100</f>
        <v>0.2</v>
      </c>
    </row>
    <row r="9" spans="1:14" s="46" customFormat="1" ht="18.75" hidden="1">
      <c r="A9" s="26" t="s">
        <v>200</v>
      </c>
      <c r="B9" s="26">
        <v>6</v>
      </c>
      <c r="C9" s="26">
        <f>подсобка!B45*$B$9/100</f>
        <v>0.036</v>
      </c>
      <c r="D9" s="26">
        <f>подсобка!C45*$B$9/100</f>
        <v>3.69</v>
      </c>
      <c r="E9" s="26">
        <f>подсобка!D45*$B$9/100</f>
        <v>0.054000000000000006</v>
      </c>
      <c r="F9" s="26">
        <f>подсобка!E45*$B$9/100</f>
        <v>39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0.03</v>
      </c>
      <c r="J9" s="26">
        <f>подсобка!I45*$B$9/100</f>
        <v>0.132</v>
      </c>
      <c r="K9" s="26">
        <f>подсобка!J45*$B$9/100</f>
        <v>1.32</v>
      </c>
      <c r="L9" s="26">
        <f>подсобка!K45*$B$9/100</f>
        <v>0.18</v>
      </c>
      <c r="M9" s="26">
        <f>подсобка!L45*$B$9/100</f>
        <v>1.14</v>
      </c>
      <c r="N9" s="26">
        <f>подсобка!M45*$B$9/100</f>
        <v>0.012000000000000002</v>
      </c>
    </row>
    <row r="10" spans="1:14" s="46" customFormat="1" ht="18.75" hidden="1">
      <c r="A10" s="26" t="s">
        <v>204</v>
      </c>
      <c r="B10" s="26">
        <v>5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3.51</v>
      </c>
      <c r="F10" s="26">
        <f>подсобка!E73*$B$10/100</f>
        <v>13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0.1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0.015</v>
      </c>
    </row>
    <row r="11" spans="1:14" s="46" customFormat="1" ht="18.75" hidden="1">
      <c r="A11" s="26" t="s">
        <v>289</v>
      </c>
      <c r="B11" s="26">
        <v>25</v>
      </c>
      <c r="C11" s="26">
        <f>подсобка!B16*$B$11/100</f>
        <v>2</v>
      </c>
      <c r="D11" s="26">
        <f>подсобка!C16*$B$11/100</f>
        <v>1.55</v>
      </c>
      <c r="E11" s="26">
        <f>подсобка!D16*$B$11/100</f>
        <v>15.45</v>
      </c>
      <c r="F11" s="26">
        <f>подсобка!E16*$B$11/100</f>
        <v>88</v>
      </c>
      <c r="G11" s="26">
        <f>подсобка!F16*$B$11/100</f>
        <v>0.1125</v>
      </c>
      <c r="H11" s="26">
        <f>подсобка!G16*$B$11/100</f>
        <v>0</v>
      </c>
      <c r="I11" s="26">
        <f>подсобка!H16*$B$11/100</f>
        <v>0</v>
      </c>
      <c r="J11" s="26">
        <f>подсобка!I16*$B$11/100</f>
        <v>0.4</v>
      </c>
      <c r="K11" s="26">
        <f>подсобка!J16*$B$11/100</f>
        <v>13</v>
      </c>
      <c r="L11" s="26">
        <f>подсобка!K16*$B$11/100</f>
        <v>32.25</v>
      </c>
      <c r="M11" s="26">
        <f>подсобка!L16*$B$11/100</f>
        <v>82</v>
      </c>
      <c r="N11" s="26">
        <f>подсобка!M16*$B$11/100</f>
        <v>0.9</v>
      </c>
    </row>
    <row r="12" spans="1:14" s="46" customFormat="1" ht="18.75">
      <c r="A12" s="26" t="s">
        <v>323</v>
      </c>
      <c r="B12" s="26">
        <v>200</v>
      </c>
      <c r="C12" s="26">
        <f aca="true" t="shared" si="1" ref="C12:N12">SUM(C13:C15)</f>
        <v>4.48</v>
      </c>
      <c r="D12" s="26">
        <f t="shared" si="1"/>
        <v>4.803999999999999</v>
      </c>
      <c r="E12" s="26">
        <f t="shared" si="1"/>
        <v>18.054000000000002</v>
      </c>
      <c r="F12" s="26">
        <f t="shared" si="1"/>
        <v>148.9</v>
      </c>
      <c r="G12" s="26">
        <f t="shared" si="1"/>
        <v>0.0414</v>
      </c>
      <c r="H12" s="26">
        <f t="shared" si="1"/>
        <v>2</v>
      </c>
      <c r="I12" s="26">
        <f t="shared" si="1"/>
        <v>0.04</v>
      </c>
      <c r="J12" s="26">
        <f t="shared" si="1"/>
        <v>0.6</v>
      </c>
      <c r="K12" s="26">
        <f t="shared" si="1"/>
        <v>245.14</v>
      </c>
      <c r="L12" s="26">
        <f t="shared" si="1"/>
        <v>32</v>
      </c>
      <c r="M12" s="26">
        <f t="shared" si="1"/>
        <v>185.96</v>
      </c>
      <c r="N12" s="26">
        <f t="shared" si="1"/>
        <v>0.33599999999999997</v>
      </c>
    </row>
    <row r="13" spans="1:14" s="46" customFormat="1" ht="18.75" hidden="1">
      <c r="A13" s="26" t="s">
        <v>309</v>
      </c>
      <c r="B13" s="26">
        <v>2</v>
      </c>
      <c r="C13" s="26">
        <f>подсобка!B102*$B$13/100</f>
        <v>0.08</v>
      </c>
      <c r="D13" s="26">
        <f>подсобка!C102*$B$13/100</f>
        <v>0.004</v>
      </c>
      <c r="E13" s="26">
        <f>подсобка!D102*$B$13/100</f>
        <v>1.6340000000000001</v>
      </c>
      <c r="F13" s="26">
        <f>подсобка!E102*$B$13/100</f>
        <v>6.9</v>
      </c>
      <c r="G13" s="26">
        <f>подсобка!F102*$B$13/100</f>
        <v>0.0014000000000000002</v>
      </c>
      <c r="H13" s="26">
        <f>подсобка!G102*$B$13/100</f>
        <v>0</v>
      </c>
      <c r="I13" s="26">
        <f>подсобка!H102*$B$13/100</f>
        <v>0</v>
      </c>
      <c r="J13" s="26">
        <f>подсобка!I102*$B$13/100</f>
        <v>0</v>
      </c>
      <c r="K13" s="26">
        <f>подсобка!J102*$B$13/100</f>
        <v>2.94</v>
      </c>
      <c r="L13" s="26">
        <f>подсобка!K102*$B$13/100</f>
        <v>4</v>
      </c>
      <c r="M13" s="26">
        <f>подсобка!L102*$B$13/100</f>
        <v>3.96</v>
      </c>
      <c r="N13" s="26">
        <f>подсобка!M102*$B$13/100</f>
        <v>0.106</v>
      </c>
    </row>
    <row r="14" spans="1:14" s="46" customFormat="1" ht="18.75" hidden="1">
      <c r="A14" s="26" t="s">
        <v>21</v>
      </c>
      <c r="B14" s="26">
        <v>200</v>
      </c>
      <c r="C14" s="26">
        <f>подсобка!B48*$B$14/100</f>
        <v>4.4</v>
      </c>
      <c r="D14" s="26">
        <f>подсобка!C48*$B$14/100</f>
        <v>4.8</v>
      </c>
      <c r="E14" s="26">
        <f>подсобка!D48*$B$14/100</f>
        <v>9.4</v>
      </c>
      <c r="F14" s="26">
        <f>подсобка!E48*$B$14/100</f>
        <v>116</v>
      </c>
      <c r="G14" s="26">
        <f>подсобка!F48*$B$14/100</f>
        <v>0.04</v>
      </c>
      <c r="H14" s="26">
        <f>подсобка!G48*$B$14/100</f>
        <v>2</v>
      </c>
      <c r="I14" s="26">
        <f>подсобка!H48*$B$14/100</f>
        <v>0.04</v>
      </c>
      <c r="J14" s="26">
        <f>подсобка!I48*$B$14/100</f>
        <v>0.6</v>
      </c>
      <c r="K14" s="26">
        <f>подсобка!J48*$B$14/100</f>
        <v>242</v>
      </c>
      <c r="L14" s="26">
        <f>подсобка!K48*$B$14/100</f>
        <v>28</v>
      </c>
      <c r="M14" s="26">
        <f>подсобка!L48*$B$14/100</f>
        <v>182</v>
      </c>
      <c r="N14" s="26">
        <f>подсобка!M48*$B$14/100</f>
        <v>0.2</v>
      </c>
    </row>
    <row r="15" spans="1:14" s="46" customFormat="1" ht="18.75" hidden="1">
      <c r="A15" s="26" t="s">
        <v>204</v>
      </c>
      <c r="B15" s="26">
        <v>10</v>
      </c>
      <c r="C15" s="26">
        <f>подсобка!B73*$B$15/100</f>
        <v>0</v>
      </c>
      <c r="D15" s="26">
        <f>подсобка!C73*$B$15/100</f>
        <v>0</v>
      </c>
      <c r="E15" s="26">
        <f>подсобка!D73*$B$15/100</f>
        <v>7.02</v>
      </c>
      <c r="F15" s="26">
        <f>подсобка!E73*$B$15/100</f>
        <v>26</v>
      </c>
      <c r="G15" s="26">
        <f>подсобка!F73*$B$15/100</f>
        <v>0</v>
      </c>
      <c r="H15" s="26">
        <f>подсобка!G73*$B$15/100</f>
        <v>0</v>
      </c>
      <c r="I15" s="26">
        <f>подсобка!H73*$B$15/100</f>
        <v>0</v>
      </c>
      <c r="J15" s="26">
        <f>подсобка!I73*$B$15/100</f>
        <v>0</v>
      </c>
      <c r="K15" s="26">
        <f>подсобка!J73*$B$15/100</f>
        <v>0.2</v>
      </c>
      <c r="L15" s="26">
        <f>подсобка!K73*$B$15/100</f>
        <v>0</v>
      </c>
      <c r="M15" s="26">
        <f>подсобка!L73*$B$15/100</f>
        <v>0</v>
      </c>
      <c r="N15" s="26">
        <f>подсобка!M73*$B$15/100</f>
        <v>0.03</v>
      </c>
    </row>
    <row r="16" spans="1:14" s="46" customFormat="1" ht="31.5">
      <c r="A16" s="26" t="s">
        <v>138</v>
      </c>
      <c r="B16" s="26" t="s">
        <v>139</v>
      </c>
      <c r="C16" s="26">
        <f aca="true" t="shared" si="2" ref="C16:N16">SUM(C17:C19)</f>
        <v>4.26</v>
      </c>
      <c r="D16" s="26">
        <f t="shared" si="2"/>
        <v>5.505</v>
      </c>
      <c r="E16" s="26">
        <f t="shared" si="2"/>
        <v>13.045</v>
      </c>
      <c r="F16" s="26">
        <f t="shared" si="2"/>
        <v>146.5</v>
      </c>
      <c r="G16" s="26">
        <f t="shared" si="2"/>
        <v>0.04700000000000001</v>
      </c>
      <c r="H16" s="26">
        <f t="shared" si="2"/>
        <v>0.24</v>
      </c>
      <c r="I16" s="26">
        <f t="shared" si="2"/>
        <v>0.046</v>
      </c>
      <c r="J16" s="26">
        <f t="shared" si="2"/>
        <v>0.14</v>
      </c>
      <c r="K16" s="26">
        <f t="shared" si="2"/>
        <v>87.1</v>
      </c>
      <c r="L16" s="26">
        <f t="shared" si="2"/>
        <v>14.15</v>
      </c>
      <c r="M16" s="26">
        <f t="shared" si="2"/>
        <v>77.75</v>
      </c>
      <c r="N16" s="26">
        <f t="shared" si="2"/>
        <v>0.65</v>
      </c>
    </row>
    <row r="17" spans="1:14" s="45" customFormat="1" ht="15.75" hidden="1">
      <c r="A17" s="26" t="s">
        <v>24</v>
      </c>
      <c r="B17" s="26">
        <v>40</v>
      </c>
      <c r="C17" s="26">
        <f>подсобка!B9*$B$17/100</f>
        <v>1.88</v>
      </c>
      <c r="D17" s="26">
        <f>подсобка!C9*$B$17/100</f>
        <v>0.4</v>
      </c>
      <c r="E17" s="26">
        <f>подсобка!D9*$B$17/100</f>
        <v>13</v>
      </c>
      <c r="F17" s="26">
        <f>подсобка!E9*$B$17/100</f>
        <v>76</v>
      </c>
      <c r="G17" s="26">
        <f>подсобка!F9*$B$17/100</f>
        <v>0.044000000000000004</v>
      </c>
      <c r="H17" s="26">
        <f>подсобка!G9*$B$17/100</f>
        <v>0</v>
      </c>
      <c r="I17" s="26">
        <f>подсобка!H9*$B$17/100</f>
        <v>0</v>
      </c>
      <c r="J17" s="26">
        <f>подсобка!I9*$B$17/100</f>
        <v>0</v>
      </c>
      <c r="K17" s="26">
        <f>подсобка!J9*$B$17/100</f>
        <v>10</v>
      </c>
      <c r="L17" s="26">
        <f>подсобка!K9*$B$17/100</f>
        <v>14</v>
      </c>
      <c r="M17" s="26">
        <f>подсобка!L9*$B$17/100</f>
        <v>34.4</v>
      </c>
      <c r="N17" s="26">
        <f>подсобка!M9*$B$17/100</f>
        <v>0.64</v>
      </c>
    </row>
    <row r="18" spans="1:14" s="45" customFormat="1" ht="15.75" hidden="1">
      <c r="A18" s="26" t="s">
        <v>200</v>
      </c>
      <c r="B18" s="26">
        <v>5</v>
      </c>
      <c r="C18" s="26">
        <f>подсобка!B45*$B$18/100</f>
        <v>0.03</v>
      </c>
      <c r="D18" s="26">
        <f>подсобка!C45*$B$18/100</f>
        <v>3.075</v>
      </c>
      <c r="E18" s="26">
        <f>подсобка!D45*$B$18/100</f>
        <v>0.045</v>
      </c>
      <c r="F18" s="26">
        <f>подсобка!E45*$B$18/100</f>
        <v>32.5</v>
      </c>
      <c r="G18" s="26">
        <f>подсобка!F45*$B$18/100</f>
        <v>0</v>
      </c>
      <c r="H18" s="26">
        <f>подсобка!G45*$B$18/100</f>
        <v>0</v>
      </c>
      <c r="I18" s="26">
        <f>подсобка!H45*$B$18/100</f>
        <v>0.025</v>
      </c>
      <c r="J18" s="26">
        <f>подсобка!I45*$B$18/100</f>
        <v>0.11</v>
      </c>
      <c r="K18" s="26">
        <f>подсобка!J45*$B$18/100</f>
        <v>1.1</v>
      </c>
      <c r="L18" s="26">
        <f>подсобка!K45*$B$18/100</f>
        <v>0.15</v>
      </c>
      <c r="M18" s="26">
        <f>подсобка!L45*$B$18/100</f>
        <v>0.95</v>
      </c>
      <c r="N18" s="26">
        <f>подсобка!M45*$B$18/100</f>
        <v>0.01</v>
      </c>
    </row>
    <row r="19" spans="1:14" s="45" customFormat="1" ht="15.75" hidden="1">
      <c r="A19" s="26" t="s">
        <v>220</v>
      </c>
      <c r="B19" s="26">
        <v>10</v>
      </c>
      <c r="C19" s="26">
        <f>подсобка!B82*$B$19/100</f>
        <v>2.35</v>
      </c>
      <c r="D19" s="26">
        <f>подсобка!C82*$B$19/100</f>
        <v>2.03</v>
      </c>
      <c r="E19" s="26">
        <f>подсобка!D82*$B$19/100</f>
        <v>0</v>
      </c>
      <c r="F19" s="26">
        <f>подсобка!E82*$B$19/100</f>
        <v>38</v>
      </c>
      <c r="G19" s="26">
        <f>подсобка!F82*$B$19/100</f>
        <v>0.003</v>
      </c>
      <c r="H19" s="26">
        <f>подсобка!G82*$B$19/100</f>
        <v>0.24</v>
      </c>
      <c r="I19" s="26">
        <f>подсобка!H82*$B$19/100</f>
        <v>0.021</v>
      </c>
      <c r="J19" s="26">
        <f>подсобка!I82*$B$19/100</f>
        <v>0.03</v>
      </c>
      <c r="K19" s="26">
        <f>подсобка!J82*$B$19/100</f>
        <v>76</v>
      </c>
      <c r="L19" s="26">
        <f>подсобка!K82*$B$19/100</f>
        <v>0</v>
      </c>
      <c r="M19" s="26">
        <f>подсобка!L82*$B$19/100</f>
        <v>42.4</v>
      </c>
      <c r="N19" s="26">
        <f>подсобка!M82*$B$19/100</f>
        <v>0</v>
      </c>
    </row>
    <row r="20" spans="1:14" s="46" customFormat="1" ht="18.75">
      <c r="A20" s="47" t="s">
        <v>10</v>
      </c>
      <c r="B20" s="47"/>
      <c r="C20" s="47">
        <f aca="true" t="shared" si="3" ref="C20:N20">SUM(C7,C12,C16)</f>
        <v>15.176</v>
      </c>
      <c r="D20" s="47">
        <f t="shared" si="3"/>
        <v>20.349</v>
      </c>
      <c r="E20" s="47">
        <f t="shared" si="3"/>
        <v>59.513000000000005</v>
      </c>
      <c r="F20" s="47">
        <f t="shared" si="3"/>
        <v>551.4</v>
      </c>
      <c r="G20" s="47">
        <f t="shared" si="3"/>
        <v>0.2409</v>
      </c>
      <c r="H20" s="47">
        <f t="shared" si="3"/>
        <v>4.24</v>
      </c>
      <c r="I20" s="47">
        <f t="shared" si="3"/>
        <v>0.15600000000000003</v>
      </c>
      <c r="J20" s="47">
        <f t="shared" si="3"/>
        <v>1.8720000000000003</v>
      </c>
      <c r="K20" s="47">
        <f t="shared" si="3"/>
        <v>588.66</v>
      </c>
      <c r="L20" s="47">
        <f t="shared" si="3"/>
        <v>106.58000000000001</v>
      </c>
      <c r="M20" s="47">
        <f t="shared" si="3"/>
        <v>528.85</v>
      </c>
      <c r="N20" s="47">
        <f t="shared" si="3"/>
        <v>2.113</v>
      </c>
    </row>
    <row r="21" spans="1:14" s="15" customFormat="1" ht="18.75">
      <c r="A21" s="5" t="s">
        <v>11</v>
      </c>
      <c r="B21" s="26">
        <v>100</v>
      </c>
      <c r="C21" s="47">
        <f>подсобка!B106*$B$21/100</f>
        <v>0.5</v>
      </c>
      <c r="D21" s="47">
        <f>подсобка!C106*$B$21/100</f>
        <v>0</v>
      </c>
      <c r="E21" s="47">
        <f>подсобка!D106*$B$21/100</f>
        <v>11.7</v>
      </c>
      <c r="F21" s="47">
        <f>подсобка!E106*$B$21/100</f>
        <v>47</v>
      </c>
      <c r="G21" s="47">
        <f>подсобка!F106*$B$21/100</f>
        <v>0.01</v>
      </c>
      <c r="H21" s="47">
        <f>подсобка!G106*$B$21/100</f>
        <v>2</v>
      </c>
      <c r="I21" s="47">
        <f>подсобка!H106*$B$21/100</f>
        <v>0</v>
      </c>
      <c r="J21" s="47">
        <f>подсобка!I106*$B$21/100</f>
        <v>0</v>
      </c>
      <c r="K21" s="47">
        <f>подсобка!J106*$B$21/100</f>
        <v>8</v>
      </c>
      <c r="L21" s="47">
        <f>подсобка!K106*$B$21/100</f>
        <v>5</v>
      </c>
      <c r="M21" s="47">
        <f>подсобка!L106*$B$21/100</f>
        <v>9</v>
      </c>
      <c r="N21" s="47">
        <f>подсобка!M106*$B$21/100</f>
        <v>0.2</v>
      </c>
    </row>
    <row r="22" spans="1:14" s="15" customFormat="1" ht="18.75">
      <c r="A22" s="2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s="45" customFormat="1" ht="47.25">
      <c r="A23" s="26" t="s">
        <v>184</v>
      </c>
      <c r="B23" s="26" t="s">
        <v>161</v>
      </c>
      <c r="C23" s="26">
        <f aca="true" t="shared" si="4" ref="C23:N23">SUM(C24:C28)</f>
        <v>2.095</v>
      </c>
      <c r="D23" s="26">
        <f t="shared" si="4"/>
        <v>2.37</v>
      </c>
      <c r="E23" s="26">
        <f t="shared" si="4"/>
        <v>12.535</v>
      </c>
      <c r="F23" s="26">
        <f t="shared" si="4"/>
        <v>80.25</v>
      </c>
      <c r="G23" s="26">
        <f t="shared" si="4"/>
        <v>0.0985</v>
      </c>
      <c r="H23" s="26">
        <f t="shared" si="4"/>
        <v>17.5</v>
      </c>
      <c r="I23" s="26">
        <f t="shared" si="4"/>
        <v>0</v>
      </c>
      <c r="J23" s="26">
        <f t="shared" si="4"/>
        <v>3.42</v>
      </c>
      <c r="K23" s="26">
        <f t="shared" si="4"/>
        <v>31.150000000000002</v>
      </c>
      <c r="L23" s="26">
        <f t="shared" si="4"/>
        <v>25.400000000000002</v>
      </c>
      <c r="M23" s="26">
        <f t="shared" si="4"/>
        <v>69.3</v>
      </c>
      <c r="N23" s="26">
        <f t="shared" si="4"/>
        <v>1.04</v>
      </c>
    </row>
    <row r="24" spans="1:14" s="45" customFormat="1" ht="15.75" hidden="1">
      <c r="A24" s="26" t="s">
        <v>208</v>
      </c>
      <c r="B24" s="26">
        <v>50</v>
      </c>
      <c r="C24" s="26">
        <f>подсобка!B52*$B$24/100</f>
        <v>0.65</v>
      </c>
      <c r="D24" s="26">
        <f>подсобка!C52*$B$24/100</f>
        <v>0.15</v>
      </c>
      <c r="E24" s="26">
        <f>подсобка!D52*$B$24/100</f>
        <v>3.65</v>
      </c>
      <c r="F24" s="26">
        <f>подсобка!E52*$B$24/100</f>
        <v>18</v>
      </c>
      <c r="G24" s="26">
        <f>подсобка!F52*$B$24/100</f>
        <v>0.015</v>
      </c>
      <c r="H24" s="26">
        <f>подсобка!G52*$B$24/100</f>
        <v>2</v>
      </c>
      <c r="I24" s="26">
        <f>подсобка!H52*$B$24/100</f>
        <v>0</v>
      </c>
      <c r="J24" s="26">
        <f>подсобка!I52*$B$24/100</f>
        <v>0.2</v>
      </c>
      <c r="K24" s="26">
        <f>подсобка!J52*$B$24/100</f>
        <v>21</v>
      </c>
      <c r="L24" s="26">
        <f>подсобка!K52*$B$24/100</f>
        <v>6.5</v>
      </c>
      <c r="M24" s="26">
        <f>подсобка!L52*$B$24/100</f>
        <v>20.5</v>
      </c>
      <c r="N24" s="26">
        <f>подсобка!M52*$B$24/100</f>
        <v>0.3</v>
      </c>
    </row>
    <row r="25" spans="1:14" s="45" customFormat="1" ht="15.75" hidden="1">
      <c r="A25" s="26" t="s">
        <v>206</v>
      </c>
      <c r="B25" s="26">
        <v>70</v>
      </c>
      <c r="C25" s="26">
        <f>подсобка!B32*$B$25/100</f>
        <v>1.05</v>
      </c>
      <c r="D25" s="26">
        <f>подсобка!C32*$B$25/100</f>
        <v>0.07</v>
      </c>
      <c r="E25" s="26">
        <f>подсобка!D32*$B$25/100</f>
        <v>7.7</v>
      </c>
      <c r="F25" s="26">
        <f>подсобка!E32*$B$25/100</f>
        <v>35</v>
      </c>
      <c r="G25" s="26">
        <f>подсобка!F32*$B$25/100</f>
        <v>0.07</v>
      </c>
      <c r="H25" s="26">
        <f>подсобка!G32*$B$25/100</f>
        <v>14</v>
      </c>
      <c r="I25" s="26">
        <f>подсобка!H32*$B$25/100</f>
        <v>0</v>
      </c>
      <c r="J25" s="26">
        <f>подсобка!I32*$B$25/100</f>
        <v>0.28</v>
      </c>
      <c r="K25" s="26">
        <f>подсобка!J32*$B$25/100</f>
        <v>7</v>
      </c>
      <c r="L25" s="26">
        <f>подсобка!K32*$B$25/100</f>
        <v>16.1</v>
      </c>
      <c r="M25" s="26">
        <f>подсобка!L32*$B$25/100</f>
        <v>40.6</v>
      </c>
      <c r="N25" s="26">
        <f>подсобка!M32*$B$25/100</f>
        <v>0.63</v>
      </c>
    </row>
    <row r="26" spans="1:14" s="45" customFormat="1" ht="15.75" hidden="1">
      <c r="A26" s="26" t="s">
        <v>207</v>
      </c>
      <c r="B26" s="26">
        <v>5</v>
      </c>
      <c r="C26" s="26">
        <f>подсобка!B41*$B$26/100</f>
        <v>0.085</v>
      </c>
      <c r="D26" s="26">
        <f>подсобка!C41*$B$26/100</f>
        <v>0</v>
      </c>
      <c r="E26" s="26">
        <f>подсобка!D41*$B$26/100</f>
        <v>0.475</v>
      </c>
      <c r="F26" s="26">
        <f>подсобка!E41*$B$26/100</f>
        <v>2.15</v>
      </c>
      <c r="G26" s="26">
        <f>подсобка!F41*$B$26/100</f>
        <v>0.0025</v>
      </c>
      <c r="H26" s="26">
        <f>подсобка!G41*$B$26/100</f>
        <v>0.5</v>
      </c>
      <c r="I26" s="26">
        <f>подсобка!H41*$B$26/100</f>
        <v>0</v>
      </c>
      <c r="J26" s="26">
        <f>подсобка!I41*$B$26/100</f>
        <v>0.02</v>
      </c>
      <c r="K26" s="26">
        <f>подсобка!J41*$B$26/100</f>
        <v>1.55</v>
      </c>
      <c r="L26" s="26">
        <f>подсобка!K41*$B$26/100</f>
        <v>0.7</v>
      </c>
      <c r="M26" s="26">
        <f>подсобка!L41*$B$26/100</f>
        <v>2.9</v>
      </c>
      <c r="N26" s="26">
        <f>подсобка!M41*$B$26/100</f>
        <v>0.04</v>
      </c>
    </row>
    <row r="27" spans="1:14" s="45" customFormat="1" ht="15.75" hidden="1">
      <c r="A27" s="26" t="s">
        <v>198</v>
      </c>
      <c r="B27" s="26">
        <v>3</v>
      </c>
      <c r="C27" s="26">
        <f>подсобка!B44*$B$27/100</f>
        <v>0</v>
      </c>
      <c r="D27" s="26">
        <f>подсобка!C44*$B$27/100</f>
        <v>2.13</v>
      </c>
      <c r="E27" s="26">
        <f>подсобка!D44*$B$27/100</f>
        <v>0</v>
      </c>
      <c r="F27" s="26">
        <f>подсобка!E44*$B$27/100</f>
        <v>21</v>
      </c>
      <c r="G27" s="26">
        <f>подсобка!F44*$B$27/100</f>
        <v>0</v>
      </c>
      <c r="H27" s="26">
        <f>подсобка!G44*$B$27/100</f>
        <v>0</v>
      </c>
      <c r="I27" s="26">
        <f>подсобка!H44*$B$27/100</f>
        <v>0</v>
      </c>
      <c r="J27" s="26">
        <f>подсобка!I44*$B$27/100</f>
        <v>2.01</v>
      </c>
      <c r="K27" s="26">
        <f>подсобка!J44*$B$27/100</f>
        <v>0</v>
      </c>
      <c r="L27" s="26">
        <f>подсобка!K44*$B$27/100</f>
        <v>0</v>
      </c>
      <c r="M27" s="26">
        <f>подсобка!L44*$B$27/100</f>
        <v>0</v>
      </c>
      <c r="N27" s="26">
        <f>подсобка!M44*$B$27/100</f>
        <v>0</v>
      </c>
    </row>
    <row r="28" spans="1:14" s="45" customFormat="1" ht="15.75" hidden="1">
      <c r="A28" s="26" t="s">
        <v>267</v>
      </c>
      <c r="B28" s="26">
        <v>10</v>
      </c>
      <c r="C28" s="26">
        <f>подсобка!B22*$B$28/100</f>
        <v>0.31</v>
      </c>
      <c r="D28" s="26">
        <f>подсобка!C22*$B$28/100</f>
        <v>0.02</v>
      </c>
      <c r="E28" s="26">
        <f>подсобка!D22*$B$28/100</f>
        <v>0.71</v>
      </c>
      <c r="F28" s="26">
        <f>подсобка!E22*$B$28/100</f>
        <v>4.1</v>
      </c>
      <c r="G28" s="26">
        <f>подсобка!F22*$B$28/100</f>
        <v>0.011000000000000001</v>
      </c>
      <c r="H28" s="26">
        <f>подсобка!G22*$B$28/100</f>
        <v>1</v>
      </c>
      <c r="I28" s="26">
        <f>подсобка!H22*$B$28/100</f>
        <v>0</v>
      </c>
      <c r="J28" s="26">
        <f>подсобка!I22*$B$28/100</f>
        <v>0.91</v>
      </c>
      <c r="K28" s="26">
        <f>подсобка!J22*$B$28/100</f>
        <v>1.6</v>
      </c>
      <c r="L28" s="26">
        <f>подсобка!K22*$B$28/100</f>
        <v>2.1</v>
      </c>
      <c r="M28" s="26">
        <f>подсобка!L22*$B$28/100</f>
        <v>5.3</v>
      </c>
      <c r="N28" s="26">
        <f>подсобка!M22*$B$28/100</f>
        <v>0.07</v>
      </c>
    </row>
    <row r="29" spans="1:14" s="45" customFormat="1" ht="31.5">
      <c r="A29" s="26" t="s">
        <v>131</v>
      </c>
      <c r="B29" s="26" t="s">
        <v>13</v>
      </c>
      <c r="C29" s="26">
        <f aca="true" t="shared" si="5" ref="C29:N29">SUM(C30:C35)</f>
        <v>5.37</v>
      </c>
      <c r="D29" s="26">
        <f t="shared" si="5"/>
        <v>7.264999999999999</v>
      </c>
      <c r="E29" s="26">
        <f t="shared" si="5"/>
        <v>11.545000000000002</v>
      </c>
      <c r="F29" s="26">
        <f t="shared" si="5"/>
        <v>137.39999999999998</v>
      </c>
      <c r="G29" s="26">
        <f t="shared" si="5"/>
        <v>0.09600000000000002</v>
      </c>
      <c r="H29" s="26">
        <f t="shared" si="5"/>
        <v>11.4</v>
      </c>
      <c r="I29" s="26">
        <f t="shared" si="5"/>
        <v>0.046</v>
      </c>
      <c r="J29" s="26">
        <f t="shared" si="5"/>
        <v>0.81</v>
      </c>
      <c r="K29" s="26">
        <f t="shared" si="5"/>
        <v>20</v>
      </c>
      <c r="L29" s="26">
        <f t="shared" si="5"/>
        <v>24.05</v>
      </c>
      <c r="M29" s="26">
        <f t="shared" si="5"/>
        <v>116.95</v>
      </c>
      <c r="N29" s="26">
        <f t="shared" si="5"/>
        <v>1.62</v>
      </c>
    </row>
    <row r="30" spans="1:14" s="46" customFormat="1" ht="18.75" hidden="1">
      <c r="A30" s="26" t="s">
        <v>195</v>
      </c>
      <c r="B30" s="26">
        <v>5</v>
      </c>
      <c r="C30" s="26">
        <f>подсобка!B45*$B$30/100</f>
        <v>0.03</v>
      </c>
      <c r="D30" s="26">
        <f>подсобка!C45*$B$30/100</f>
        <v>3.075</v>
      </c>
      <c r="E30" s="26">
        <f>подсобка!D45*$B$30/100</f>
        <v>0.045</v>
      </c>
      <c r="F30" s="26">
        <f>подсобка!E45*$B$30/100</f>
        <v>32.5</v>
      </c>
      <c r="G30" s="26">
        <f>подсобка!F45*$B$30/100</f>
        <v>0</v>
      </c>
      <c r="H30" s="26">
        <f>подсобка!G45*$B$30/100</f>
        <v>0</v>
      </c>
      <c r="I30" s="26">
        <f>подсобка!H45*$B$30/100</f>
        <v>0.025</v>
      </c>
      <c r="J30" s="26">
        <f>подсобка!I45*$B$30/100</f>
        <v>0.11</v>
      </c>
      <c r="K30" s="26">
        <f>подсобка!J45*$B$30/100</f>
        <v>1.1</v>
      </c>
      <c r="L30" s="26">
        <f>подсобка!K45*$B$30/100</f>
        <v>0.15</v>
      </c>
      <c r="M30" s="26">
        <f>подсобка!L45*$B$30/100</f>
        <v>0.95</v>
      </c>
      <c r="N30" s="26">
        <f>подсобка!M45*$B$30/100</f>
        <v>0.01</v>
      </c>
    </row>
    <row r="31" spans="1:14" s="46" customFormat="1" ht="18.75" hidden="1">
      <c r="A31" s="26" t="s">
        <v>205</v>
      </c>
      <c r="B31" s="26">
        <v>10</v>
      </c>
      <c r="C31" s="26">
        <f>подсобка!B42*$B$31/100</f>
        <v>0.54</v>
      </c>
      <c r="D31" s="26">
        <f>подсобка!C42*$B$31/100</f>
        <v>0.09</v>
      </c>
      <c r="E31" s="26">
        <f>подсобка!D42*$B$31/100</f>
        <v>4.11</v>
      </c>
      <c r="F31" s="26">
        <f>подсобка!E42*$B$31/100</f>
        <v>21</v>
      </c>
      <c r="G31" s="26">
        <f>подсобка!F42*$B$31/100</f>
        <v>0.017</v>
      </c>
      <c r="H31" s="26">
        <f>подсобка!G42*$B$31/100</f>
        <v>0</v>
      </c>
      <c r="I31" s="26">
        <f>подсобка!H42*$B$31/100</f>
        <v>0</v>
      </c>
      <c r="J31" s="26">
        <f>подсобка!I42*$B$31/100</f>
        <v>0.3</v>
      </c>
      <c r="K31" s="26">
        <f>подсобка!J42*$B$31/100</f>
        <v>1.8</v>
      </c>
      <c r="L31" s="26">
        <f>подсобка!K42*$B$31/100</f>
        <v>1.6</v>
      </c>
      <c r="M31" s="26">
        <f>подсобка!L42*$B$31/100</f>
        <v>8.7</v>
      </c>
      <c r="N31" s="26">
        <f>подсобка!M42*$B$31/100</f>
        <v>0.12</v>
      </c>
    </row>
    <row r="32" spans="1:14" s="46" customFormat="1" ht="18.75" hidden="1">
      <c r="A32" s="26" t="s">
        <v>206</v>
      </c>
      <c r="B32" s="26">
        <v>50</v>
      </c>
      <c r="C32" s="26">
        <f>подсобка!B32*$B$32/100</f>
        <v>0.75</v>
      </c>
      <c r="D32" s="26">
        <f>подсобка!C32*$B$32/100</f>
        <v>0.05</v>
      </c>
      <c r="E32" s="26">
        <f>подсобка!D32*$B$32/100</f>
        <v>5.5</v>
      </c>
      <c r="F32" s="26">
        <f>подсобка!E32*$B$32/100</f>
        <v>25</v>
      </c>
      <c r="G32" s="26">
        <f>подсобка!F32*$B$32/100</f>
        <v>0.05</v>
      </c>
      <c r="H32" s="26">
        <f>подсобка!G32*$B$32/100</f>
        <v>10</v>
      </c>
      <c r="I32" s="26">
        <f>подсобка!H32*$B$32/100</f>
        <v>0</v>
      </c>
      <c r="J32" s="26">
        <f>подсобка!I32*$B$32/100</f>
        <v>0.2</v>
      </c>
      <c r="K32" s="26">
        <f>подсобка!J32*$B$32/100</f>
        <v>5</v>
      </c>
      <c r="L32" s="26">
        <f>подсобка!K32*$B$32/100</f>
        <v>11.5</v>
      </c>
      <c r="M32" s="26">
        <f>подсобка!L32*$B$32/100</f>
        <v>29</v>
      </c>
      <c r="N32" s="26">
        <f>подсобка!M32*$B$32/100</f>
        <v>0.45</v>
      </c>
    </row>
    <row r="33" spans="1:14" s="46" customFormat="1" ht="18.75" hidden="1">
      <c r="A33" s="26" t="s">
        <v>207</v>
      </c>
      <c r="B33" s="26">
        <v>10</v>
      </c>
      <c r="C33" s="26">
        <f>подсобка!B41*$B$33/100</f>
        <v>0.17</v>
      </c>
      <c r="D33" s="26">
        <f>подсобка!C41*$B$33/100</f>
        <v>0</v>
      </c>
      <c r="E33" s="26">
        <f>подсобка!D41*$B$33/100</f>
        <v>0.95</v>
      </c>
      <c r="F33" s="26">
        <f>подсобка!E41*$B$33/100</f>
        <v>4.3</v>
      </c>
      <c r="G33" s="26">
        <f>подсобка!F41*$B$33/100</f>
        <v>0.005</v>
      </c>
      <c r="H33" s="26">
        <f>подсобка!G41*$B$33/100</f>
        <v>1</v>
      </c>
      <c r="I33" s="26">
        <f>подсобка!H41*$B$33/100</f>
        <v>0</v>
      </c>
      <c r="J33" s="26">
        <f>подсобка!I41*$B$33/100</f>
        <v>0.04</v>
      </c>
      <c r="K33" s="26">
        <f>подсобка!J41*$B$33/100</f>
        <v>3.1</v>
      </c>
      <c r="L33" s="26">
        <f>подсобка!K41*$B$33/100</f>
        <v>1.4</v>
      </c>
      <c r="M33" s="26">
        <f>подсобка!L41*$B$33/100</f>
        <v>5.8</v>
      </c>
      <c r="N33" s="26">
        <f>подсобка!M41*$B$33/100</f>
        <v>0.08</v>
      </c>
    </row>
    <row r="34" spans="1:14" s="46" customFormat="1" ht="18.75" hidden="1">
      <c r="A34" s="26" t="s">
        <v>208</v>
      </c>
      <c r="B34" s="26">
        <v>10</v>
      </c>
      <c r="C34" s="26">
        <f>подсобка!B52*$B$34/100</f>
        <v>0.13</v>
      </c>
      <c r="D34" s="26">
        <f>подсобка!C52*$B$34/100</f>
        <v>0.03</v>
      </c>
      <c r="E34" s="26">
        <f>подсобка!D52*$B$34/100</f>
        <v>0.73</v>
      </c>
      <c r="F34" s="26">
        <f>подсобка!E52*$B$34/100</f>
        <v>3.6</v>
      </c>
      <c r="G34" s="26">
        <f>подсобка!F52*$B$34/100</f>
        <v>0.003</v>
      </c>
      <c r="H34" s="26">
        <f>подсобка!G52*$B$34/100</f>
        <v>0.4</v>
      </c>
      <c r="I34" s="26">
        <f>подсобка!H52*$B$34/100</f>
        <v>0</v>
      </c>
      <c r="J34" s="26">
        <f>подсобка!I52*$B$34/100</f>
        <v>0.04</v>
      </c>
      <c r="K34" s="26">
        <f>подсобка!J52*$B$34/100</f>
        <v>4.2</v>
      </c>
      <c r="L34" s="26">
        <f>подсобка!K52*$B$34/100</f>
        <v>1.3</v>
      </c>
      <c r="M34" s="26">
        <f>подсобка!L52*$B$34/100</f>
        <v>4.1</v>
      </c>
      <c r="N34" s="26">
        <f>подсобка!M52*$B$34/100</f>
        <v>0.06</v>
      </c>
    </row>
    <row r="35" spans="1:14" s="46" customFormat="1" ht="18.75" hidden="1">
      <c r="A35" s="26" t="s">
        <v>209</v>
      </c>
      <c r="B35" s="26">
        <v>30</v>
      </c>
      <c r="C35" s="26">
        <f>подсобка!B38*$B$35/100</f>
        <v>3.75</v>
      </c>
      <c r="D35" s="26">
        <f>подсобка!C38*$B$35/100</f>
        <v>4.02</v>
      </c>
      <c r="E35" s="26">
        <f>подсобка!D38*$B$35/100</f>
        <v>0.21</v>
      </c>
      <c r="F35" s="26">
        <f>подсобка!E38*$B$35/100</f>
        <v>51</v>
      </c>
      <c r="G35" s="26">
        <f>подсобка!F38*$B$35/100</f>
        <v>0.021</v>
      </c>
      <c r="H35" s="26">
        <f>подсобка!G38*$B$35/100</f>
        <v>0</v>
      </c>
      <c r="I35" s="26">
        <f>подсобка!H38*$B$35/100</f>
        <v>0.021</v>
      </c>
      <c r="J35" s="26">
        <f>подсобка!I38*$B$35/100</f>
        <v>0.12</v>
      </c>
      <c r="K35" s="26">
        <f>подсобка!J38*$B$35/100</f>
        <v>4.8</v>
      </c>
      <c r="L35" s="26">
        <f>подсобка!K38*$B$35/100</f>
        <v>8.1</v>
      </c>
      <c r="M35" s="26">
        <f>подсобка!L38*$B$35/100</f>
        <v>68.4</v>
      </c>
      <c r="N35" s="26">
        <f>подсобка!M38*$B$35/100</f>
        <v>0.9</v>
      </c>
    </row>
    <row r="36" spans="1:14" s="45" customFormat="1" ht="34.5" customHeight="1">
      <c r="A36" s="26" t="s">
        <v>185</v>
      </c>
      <c r="B36" s="26" t="s">
        <v>156</v>
      </c>
      <c r="C36" s="26">
        <f aca="true" t="shared" si="6" ref="C36:N36">SUM(C37:C46)</f>
        <v>13.132</v>
      </c>
      <c r="D36" s="26">
        <f t="shared" si="6"/>
        <v>18.128</v>
      </c>
      <c r="E36" s="26">
        <f t="shared" si="6"/>
        <v>12.086</v>
      </c>
      <c r="F36" s="26">
        <f t="shared" si="6"/>
        <v>258.32</v>
      </c>
      <c r="G36" s="26">
        <f t="shared" si="6"/>
        <v>0.09180000000000002</v>
      </c>
      <c r="H36" s="26">
        <f t="shared" si="6"/>
        <v>2.2700000000000005</v>
      </c>
      <c r="I36" s="26">
        <f t="shared" si="6"/>
        <v>0.10899999999999999</v>
      </c>
      <c r="J36" s="26">
        <f t="shared" si="6"/>
        <v>3.0399999999999996</v>
      </c>
      <c r="K36" s="26">
        <f t="shared" si="6"/>
        <v>35.68</v>
      </c>
      <c r="L36" s="26">
        <f t="shared" si="6"/>
        <v>33.029999999999994</v>
      </c>
      <c r="M36" s="26">
        <f t="shared" si="6"/>
        <v>245.61</v>
      </c>
      <c r="N36" s="26">
        <f t="shared" si="6"/>
        <v>3.2920000000000003</v>
      </c>
    </row>
    <row r="37" spans="1:14" s="46" customFormat="1" ht="18.75" hidden="1">
      <c r="A37" s="26" t="s">
        <v>236</v>
      </c>
      <c r="B37" s="26">
        <v>90</v>
      </c>
      <c r="C37" s="26">
        <f>подсобка!B38*$B$37/100</f>
        <v>11.25</v>
      </c>
      <c r="D37" s="26">
        <f>подсобка!C38*$B$37/100</f>
        <v>12.06</v>
      </c>
      <c r="E37" s="26">
        <f>подсобка!D38*$B$37/100</f>
        <v>0.6299999999999999</v>
      </c>
      <c r="F37" s="26">
        <f>подсобка!E38*$B$37/100</f>
        <v>153</v>
      </c>
      <c r="G37" s="26">
        <f>подсобка!F38*$B$37/100</f>
        <v>0.063</v>
      </c>
      <c r="H37" s="26">
        <f>подсобка!G38*$B$37/100</f>
        <v>0</v>
      </c>
      <c r="I37" s="26">
        <f>подсобка!H38*$B$37/100</f>
        <v>0.063</v>
      </c>
      <c r="J37" s="26">
        <f>подсобка!I38*$B$37/100</f>
        <v>0.36</v>
      </c>
      <c r="K37" s="26">
        <f>подсобка!J38*$B$37/100</f>
        <v>14.4</v>
      </c>
      <c r="L37" s="26">
        <f>подсобка!K38*$B$37/100</f>
        <v>24.3</v>
      </c>
      <c r="M37" s="26">
        <f>подсобка!L38*$B$37/100</f>
        <v>205.2</v>
      </c>
      <c r="N37" s="26">
        <f>подсобка!M38*$B$37/100</f>
        <v>2.7</v>
      </c>
    </row>
    <row r="38" spans="1:14" s="46" customFormat="1" ht="18.75" hidden="1">
      <c r="A38" s="26" t="s">
        <v>207</v>
      </c>
      <c r="B38" s="26">
        <v>10</v>
      </c>
      <c r="C38" s="26">
        <f>подсобка!B41*$B$38/100</f>
        <v>0.17</v>
      </c>
      <c r="D38" s="26">
        <f>подсобка!C41*$B$38/100</f>
        <v>0</v>
      </c>
      <c r="E38" s="26">
        <f>подсобка!D41*$B$38/100</f>
        <v>0.95</v>
      </c>
      <c r="F38" s="26">
        <f>подсобка!E41*$B$38/100</f>
        <v>4.3</v>
      </c>
      <c r="G38" s="26">
        <f>подсобка!F41*$B$38/100</f>
        <v>0.005</v>
      </c>
      <c r="H38" s="26">
        <f>подсобка!G41*$B$38/100</f>
        <v>1</v>
      </c>
      <c r="I38" s="26">
        <f>подсобка!H41*$B$38/100</f>
        <v>0</v>
      </c>
      <c r="J38" s="26">
        <f>подсобка!I41*$B$38/100</f>
        <v>0.04</v>
      </c>
      <c r="K38" s="26">
        <f>подсобка!J41*$B$38/100</f>
        <v>3.1</v>
      </c>
      <c r="L38" s="26">
        <f>подсобка!K41*$B$38/100</f>
        <v>1.4</v>
      </c>
      <c r="M38" s="26">
        <f>подсобка!L41*$B$38/100</f>
        <v>5.8</v>
      </c>
      <c r="N38" s="26">
        <f>подсобка!M41*$B$38/100</f>
        <v>0.08</v>
      </c>
    </row>
    <row r="39" spans="1:14" s="46" customFormat="1" ht="18.75" hidden="1">
      <c r="A39" s="26" t="s">
        <v>193</v>
      </c>
      <c r="B39" s="26">
        <v>6</v>
      </c>
      <c r="C39" s="26">
        <f>подсобка!B107*$B$39/100</f>
        <v>0.42</v>
      </c>
      <c r="D39" s="26">
        <f>подсобка!C107*$B$39/100</f>
        <v>0.606</v>
      </c>
      <c r="E39" s="26">
        <f>подсобка!D107*$B$39/100</f>
        <v>0.041999999999999996</v>
      </c>
      <c r="F39" s="26">
        <f>подсобка!E107*$B$39/100</f>
        <v>9.42</v>
      </c>
      <c r="G39" s="26">
        <f>подсобка!F107*$B$39/100</f>
        <v>0.004200000000000001</v>
      </c>
      <c r="H39" s="26">
        <f>подсобка!G107*$B$39/100</f>
        <v>0</v>
      </c>
      <c r="I39" s="26">
        <f>подсобка!H107*$B$39/100</f>
        <v>0.020999999999999998</v>
      </c>
      <c r="J39" s="26">
        <f>подсобка!I107*$B$39/100</f>
        <v>0.12</v>
      </c>
      <c r="K39" s="26">
        <f>подсобка!J107*$B$39/100</f>
        <v>3.3</v>
      </c>
      <c r="L39" s="26">
        <f>подсобка!K107*$B$39/100</f>
        <v>3.24</v>
      </c>
      <c r="M39" s="26">
        <f>подсобка!L107*$B$39/100</f>
        <v>11.1</v>
      </c>
      <c r="N39" s="26">
        <f>подсобка!M107*$B$39/100</f>
        <v>0.16200000000000003</v>
      </c>
    </row>
    <row r="40" spans="1:14" s="46" customFormat="1" ht="18.75" hidden="1">
      <c r="A40" s="26" t="s">
        <v>223</v>
      </c>
      <c r="B40" s="26">
        <v>10</v>
      </c>
      <c r="C40" s="26">
        <f>подсобка!B78*$B$40/100</f>
        <v>0.25</v>
      </c>
      <c r="D40" s="26">
        <f>подсобка!C78*$B$40/100</f>
        <v>2</v>
      </c>
      <c r="E40" s="26">
        <f>подсобка!D78*$B$40/100</f>
        <v>0.34</v>
      </c>
      <c r="F40" s="26">
        <f>подсобка!E78*$B$40/100</f>
        <v>20.6</v>
      </c>
      <c r="G40" s="26">
        <f>подсобка!F78*$B$40/100</f>
        <v>0.003</v>
      </c>
      <c r="H40" s="26">
        <f>подсобка!G78*$B$40/100</f>
        <v>0.03</v>
      </c>
      <c r="I40" s="26">
        <f>подсобка!H78*$B$40/100</f>
        <v>0.015</v>
      </c>
      <c r="J40" s="26">
        <f>подсобка!I78*$B$40/100</f>
        <v>0.04</v>
      </c>
      <c r="K40" s="26">
        <f>подсобка!J78*$B$40/100</f>
        <v>8.6</v>
      </c>
      <c r="L40" s="26">
        <f>подсобка!K78*$B$40/100</f>
        <v>0.8</v>
      </c>
      <c r="M40" s="26">
        <f>подсобка!L78*$B$40/100</f>
        <v>6</v>
      </c>
      <c r="N40" s="26">
        <f>подсобка!M78*$B$40/100</f>
        <v>0.02</v>
      </c>
    </row>
    <row r="41" spans="1:14" s="46" customFormat="1" ht="18.75" hidden="1">
      <c r="A41" s="26" t="s">
        <v>197</v>
      </c>
      <c r="B41" s="26">
        <v>3</v>
      </c>
      <c r="C41" s="26">
        <f>подсобка!B54*$B$41/100</f>
        <v>0.171</v>
      </c>
      <c r="D41" s="26">
        <f>подсобка!C54*$B$41/100</f>
        <v>0.027000000000000003</v>
      </c>
      <c r="E41" s="26">
        <f>подсобка!D54*$B$41/100</f>
        <v>1.5389999999999997</v>
      </c>
      <c r="F41" s="26">
        <f>подсобка!E54*$B$41/100</f>
        <v>7.68</v>
      </c>
      <c r="G41" s="26">
        <f>подсобка!F54*$B$41/100</f>
        <v>0.0051</v>
      </c>
      <c r="H41" s="26">
        <f>подсобка!G54*$B$41/100</f>
        <v>0</v>
      </c>
      <c r="I41" s="26">
        <f>подсобка!H54*$B$41/100</f>
        <v>0</v>
      </c>
      <c r="J41" s="26">
        <f>подсобка!I54*$B$41/100</f>
        <v>0.09</v>
      </c>
      <c r="K41" s="26">
        <f>подсобка!J54*$B$41/100</f>
        <v>0.54</v>
      </c>
      <c r="L41" s="26">
        <f>подсобка!K54*$B$41/100</f>
        <v>0.48</v>
      </c>
      <c r="M41" s="26">
        <f>подсобка!L54*$B$41/100</f>
        <v>2.58</v>
      </c>
      <c r="N41" s="26">
        <f>подсобка!M54*$B$41/100</f>
        <v>0.036</v>
      </c>
    </row>
    <row r="42" spans="1:14" s="46" customFormat="1" ht="18.75" hidden="1">
      <c r="A42" s="26" t="s">
        <v>195</v>
      </c>
      <c r="B42" s="26">
        <v>2</v>
      </c>
      <c r="C42" s="26">
        <f>подсобка!B45*$B$42/100</f>
        <v>0.012</v>
      </c>
      <c r="D42" s="26">
        <f>подсобка!C45*$B$42/100</f>
        <v>1.23</v>
      </c>
      <c r="E42" s="26">
        <f>подсобка!D45*$B$42/100</f>
        <v>0.018000000000000002</v>
      </c>
      <c r="F42" s="26">
        <f>подсобка!E45*$B$42/100</f>
        <v>13</v>
      </c>
      <c r="G42" s="26">
        <f>подсобка!F45*$B$42/100</f>
        <v>0</v>
      </c>
      <c r="H42" s="26">
        <f>подсобка!G45*$B$42/100</f>
        <v>0</v>
      </c>
      <c r="I42" s="26">
        <f>подсобка!H45*$B$42/100</f>
        <v>0.01</v>
      </c>
      <c r="J42" s="26">
        <f>подсобка!I45*$B$42/100</f>
        <v>0.044000000000000004</v>
      </c>
      <c r="K42" s="26">
        <f>подсобка!J45*$B$42/100</f>
        <v>0.44</v>
      </c>
      <c r="L42" s="26">
        <f>подсобка!K45*$B$42/100</f>
        <v>0.06</v>
      </c>
      <c r="M42" s="26">
        <f>подсобка!L45*$B$42/100</f>
        <v>0.38</v>
      </c>
      <c r="N42" s="26">
        <f>подсобка!M45*$B$42/100</f>
        <v>0.004</v>
      </c>
    </row>
    <row r="43" spans="1:14" s="46" customFormat="1" ht="18.75" hidden="1">
      <c r="A43" s="26" t="s">
        <v>222</v>
      </c>
      <c r="B43" s="26">
        <v>4</v>
      </c>
      <c r="C43" s="26">
        <f>подсобка!B92*$B$43/100</f>
        <v>0.14400000000000002</v>
      </c>
      <c r="D43" s="26">
        <f>подсобка!C92*$B$43/100</f>
        <v>0</v>
      </c>
      <c r="E43" s="26">
        <f>подсобка!D92*$B$43/100</f>
        <v>0.47200000000000003</v>
      </c>
      <c r="F43" s="26">
        <f>подсобка!E92*$B$43/100</f>
        <v>2.52</v>
      </c>
      <c r="G43" s="26">
        <f>подсобка!F92*$B$43/100</f>
        <v>0.002</v>
      </c>
      <c r="H43" s="26">
        <f>подсобка!G92*$B$43/100</f>
        <v>1.04</v>
      </c>
      <c r="I43" s="26">
        <f>подсобка!H92*$B$43/100</f>
        <v>0</v>
      </c>
      <c r="J43" s="26">
        <f>подсобка!I92*$B$43/100</f>
        <v>0.016</v>
      </c>
      <c r="K43" s="26">
        <f>подсобка!J92*$B$43/100</f>
        <v>0.8</v>
      </c>
      <c r="L43" s="26">
        <f>подсобка!K92*$B$43/100</f>
        <v>0</v>
      </c>
      <c r="M43" s="26">
        <f>подсобка!L92*$B$43/100</f>
        <v>2.8</v>
      </c>
      <c r="N43" s="26">
        <f>подсобка!M92*$B$43/100</f>
        <v>0.08</v>
      </c>
    </row>
    <row r="44" spans="1:14" s="46" customFormat="1" ht="18.75" hidden="1">
      <c r="A44" s="26" t="s">
        <v>247</v>
      </c>
      <c r="B44" s="26">
        <v>10</v>
      </c>
      <c r="C44" s="26">
        <f>подсобка!B69*$B$44/100</f>
        <v>0.65</v>
      </c>
      <c r="D44" s="26">
        <f>подсобка!C69*$B$44/100</f>
        <v>0.06</v>
      </c>
      <c r="E44" s="26">
        <f>подсобка!D69*$B$44/100</f>
        <v>7.73</v>
      </c>
      <c r="F44" s="26">
        <f>подсобка!E69*$B$44/100</f>
        <v>25</v>
      </c>
      <c r="G44" s="26">
        <f>подсобка!F69*$B$44/100</f>
        <v>0.008</v>
      </c>
      <c r="H44" s="26">
        <f>подсобка!G69*$B$44/100</f>
        <v>0</v>
      </c>
      <c r="I44" s="26">
        <f>подсобка!H69*$B$44/100</f>
        <v>0</v>
      </c>
      <c r="J44" s="26">
        <f>подсобка!I69*$B$44/100</f>
        <v>0.3</v>
      </c>
      <c r="K44" s="26">
        <f>подсобка!J69*$B$44/100</f>
        <v>2.4</v>
      </c>
      <c r="L44" s="26">
        <f>подсобка!K69*$B$44/100</f>
        <v>2.1</v>
      </c>
      <c r="M44" s="26">
        <f>подсобка!L69*$B$44/100</f>
        <v>9.7</v>
      </c>
      <c r="N44" s="26">
        <f>подсобка!M69*$B$44/100</f>
        <v>0.18</v>
      </c>
    </row>
    <row r="45" spans="1:14" s="46" customFormat="1" ht="18.75" hidden="1">
      <c r="A45" s="26" t="s">
        <v>198</v>
      </c>
      <c r="B45" s="26" t="s">
        <v>238</v>
      </c>
      <c r="C45" s="26">
        <f>подсобка!B44*$B$45/100</f>
        <v>0</v>
      </c>
      <c r="D45" s="26">
        <f>подсобка!C44*$B$45/100</f>
        <v>2.13</v>
      </c>
      <c r="E45" s="26">
        <f>подсобка!D44*$B$45/100</f>
        <v>0</v>
      </c>
      <c r="F45" s="26">
        <f>подсобка!E44*$B$45/100</f>
        <v>21</v>
      </c>
      <c r="G45" s="26">
        <f>подсобка!F44*$B$45/100</f>
        <v>0</v>
      </c>
      <c r="H45" s="26">
        <f>подсобка!G44*$B$45/100</f>
        <v>0</v>
      </c>
      <c r="I45" s="26">
        <f>подсобка!H44*$B$45/100</f>
        <v>0</v>
      </c>
      <c r="J45" s="26">
        <f>подсобка!I44*$B$45/100</f>
        <v>2.01</v>
      </c>
      <c r="K45" s="26">
        <f>подсобка!J44*$B$45/100</f>
        <v>0</v>
      </c>
      <c r="L45" s="26">
        <f>подсобка!K44*$B$45/100</f>
        <v>0</v>
      </c>
      <c r="M45" s="26">
        <f>подсобка!L44*$B$45/100</f>
        <v>0</v>
      </c>
      <c r="N45" s="26">
        <f>подсобка!M44*$B$45/100</f>
        <v>0</v>
      </c>
    </row>
    <row r="46" spans="1:14" s="46" customFormat="1" ht="18.75" hidden="1">
      <c r="A46" s="26" t="s">
        <v>208</v>
      </c>
      <c r="B46" s="26">
        <v>5</v>
      </c>
      <c r="C46" s="26">
        <f>подсобка!B52*$B$46/100</f>
        <v>0.065</v>
      </c>
      <c r="D46" s="26">
        <f>подсобка!C52*$B$46/100</f>
        <v>0.015</v>
      </c>
      <c r="E46" s="26">
        <f>подсобка!D52*$B$46/100</f>
        <v>0.365</v>
      </c>
      <c r="F46" s="26">
        <f>подсобка!E52*$B$46/100</f>
        <v>1.8</v>
      </c>
      <c r="G46" s="26">
        <f>подсобка!F52*$B$46/100</f>
        <v>0.0015</v>
      </c>
      <c r="H46" s="26">
        <f>подсобка!G52*$B$46/100</f>
        <v>0.2</v>
      </c>
      <c r="I46" s="26">
        <f>подсобка!H52*$B$46/100</f>
        <v>0</v>
      </c>
      <c r="J46" s="26">
        <f>подсобка!I52*$B$46/100</f>
        <v>0.02</v>
      </c>
      <c r="K46" s="26">
        <f>подсобка!J52*$B$46/100</f>
        <v>2.1</v>
      </c>
      <c r="L46" s="26">
        <f>подсобка!K52*$B$46/100</f>
        <v>0.65</v>
      </c>
      <c r="M46" s="26">
        <f>подсобка!L52*$B$46/100</f>
        <v>2.05</v>
      </c>
      <c r="N46" s="26">
        <f>подсобка!M52*$B$46/100</f>
        <v>0.03</v>
      </c>
    </row>
    <row r="47" spans="1:14" s="45" customFormat="1" ht="31.5">
      <c r="A47" s="26" t="s">
        <v>15</v>
      </c>
      <c r="B47" s="26" t="s">
        <v>16</v>
      </c>
      <c r="C47" s="26">
        <f aca="true" t="shared" si="7" ref="C47:N47">SUM(C48:C49)</f>
        <v>0.03</v>
      </c>
      <c r="D47" s="26">
        <f t="shared" si="7"/>
        <v>0</v>
      </c>
      <c r="E47" s="26">
        <f t="shared" si="7"/>
        <v>10.575999999999999</v>
      </c>
      <c r="F47" s="26">
        <f t="shared" si="7"/>
        <v>39.36</v>
      </c>
      <c r="G47" s="26">
        <f t="shared" si="7"/>
        <v>0.0003</v>
      </c>
      <c r="H47" s="26">
        <f t="shared" si="7"/>
        <v>0.02</v>
      </c>
      <c r="I47" s="26">
        <f t="shared" si="7"/>
        <v>0.01</v>
      </c>
      <c r="J47" s="26">
        <f t="shared" si="7"/>
        <v>0</v>
      </c>
      <c r="K47" s="26">
        <f t="shared" si="7"/>
        <v>1.52</v>
      </c>
      <c r="L47" s="26">
        <f t="shared" si="7"/>
        <v>0.97</v>
      </c>
      <c r="M47" s="26">
        <f t="shared" si="7"/>
        <v>1.98</v>
      </c>
      <c r="N47" s="26">
        <f t="shared" si="7"/>
        <v>0.069</v>
      </c>
    </row>
    <row r="48" spans="1:14" s="45" customFormat="1" ht="15.75" hidden="1">
      <c r="A48" s="26" t="s">
        <v>211</v>
      </c>
      <c r="B48" s="26">
        <v>10</v>
      </c>
      <c r="C48" s="26">
        <f>подсобка!B81*$B$48/100</f>
        <v>0.03</v>
      </c>
      <c r="D48" s="26">
        <f>подсобка!C81*$B$48/100</f>
        <v>0</v>
      </c>
      <c r="E48" s="26">
        <f>подсобка!D81*$B$48/100</f>
        <v>1.45</v>
      </c>
      <c r="F48" s="26">
        <f>подсобка!E81*$B$48/100</f>
        <v>5.56</v>
      </c>
      <c r="G48" s="26">
        <f>подсобка!F81*$B$48/100</f>
        <v>0.0003</v>
      </c>
      <c r="H48" s="26">
        <f>подсобка!G81*$B$48/100</f>
        <v>0.02</v>
      </c>
      <c r="I48" s="26">
        <f>подсобка!H81*$B$48/100</f>
        <v>0.01</v>
      </c>
      <c r="J48" s="26">
        <f>подсобка!I81*$B$48/100</f>
        <v>0</v>
      </c>
      <c r="K48" s="26">
        <f>подсобка!J81*$B$48/100</f>
        <v>1.26</v>
      </c>
      <c r="L48" s="26">
        <f>подсобка!K81*$B$48/100</f>
        <v>0.97</v>
      </c>
      <c r="M48" s="26">
        <f>подсобка!L81*$B$48/100</f>
        <v>1.98</v>
      </c>
      <c r="N48" s="26">
        <f>подсобка!M81*$B$48/100</f>
        <v>0.03</v>
      </c>
    </row>
    <row r="49" spans="1:14" s="46" customFormat="1" ht="18.75" hidden="1">
      <c r="A49" s="26" t="s">
        <v>204</v>
      </c>
      <c r="B49" s="26">
        <v>13</v>
      </c>
      <c r="C49" s="26">
        <f>подсобка!B73*$B$49/100</f>
        <v>0</v>
      </c>
      <c r="D49" s="26">
        <f>подсобка!C73*$B$49/100</f>
        <v>0</v>
      </c>
      <c r="E49" s="26">
        <f>подсобка!D73*$B$49/100</f>
        <v>9.126</v>
      </c>
      <c r="F49" s="26">
        <f>подсобка!E73*$B$49/100</f>
        <v>33.8</v>
      </c>
      <c r="G49" s="26">
        <f>подсобка!F73*$B$49/100</f>
        <v>0</v>
      </c>
      <c r="H49" s="26">
        <f>подсобка!G73*$B$49/100</f>
        <v>0</v>
      </c>
      <c r="I49" s="26">
        <f>подсобка!H73*$B$49/100</f>
        <v>0</v>
      </c>
      <c r="J49" s="26">
        <f>подсобка!I73*$B$49/100</f>
        <v>0</v>
      </c>
      <c r="K49" s="26">
        <f>подсобка!J73*$B$49/100</f>
        <v>0.26</v>
      </c>
      <c r="L49" s="26">
        <f>подсобка!K73*$B$49/100</f>
        <v>0</v>
      </c>
      <c r="M49" s="26">
        <f>подсобка!L73*$B$49/100</f>
        <v>0</v>
      </c>
      <c r="N49" s="26">
        <f>подсобка!M73*$B$49/100</f>
        <v>0.039</v>
      </c>
    </row>
    <row r="50" spans="1:14" s="45" customFormat="1" ht="15.75">
      <c r="A50" s="26" t="s">
        <v>17</v>
      </c>
      <c r="B50" s="26">
        <v>30</v>
      </c>
      <c r="C50" s="26">
        <f>подсобка!B97*$B$50/100</f>
        <v>1.35</v>
      </c>
      <c r="D50" s="26">
        <f>подсобка!C97*$B$50/100</f>
        <v>0.18</v>
      </c>
      <c r="E50" s="26">
        <f>подсобка!D97*$B$50/100</f>
        <v>13.65</v>
      </c>
      <c r="F50" s="26">
        <f>подсобка!E97*$B$50/100</f>
        <v>54</v>
      </c>
      <c r="G50" s="26">
        <f>подсобка!F97*$B$50/100</f>
        <v>0.033</v>
      </c>
      <c r="H50" s="26">
        <f>подсобка!G97*$B$50/100</f>
        <v>0</v>
      </c>
      <c r="I50" s="26">
        <f>подсобка!H97*$B$50/100</f>
        <v>0</v>
      </c>
      <c r="J50" s="26">
        <f>подсобка!I97*$B$50/100</f>
        <v>0.9</v>
      </c>
      <c r="K50" s="26">
        <f>подсобка!J97*$B$50/100</f>
        <v>6</v>
      </c>
      <c r="L50" s="26">
        <f>подсобка!K97*$B$50/100</f>
        <v>4.2</v>
      </c>
      <c r="M50" s="26">
        <f>подсобка!L97*$B$50/100</f>
        <v>19.5</v>
      </c>
      <c r="N50" s="26">
        <f>подсобка!M97*$B$50/100</f>
        <v>0.27</v>
      </c>
    </row>
    <row r="51" spans="1:14" s="45" customFormat="1" ht="15.75">
      <c r="A51" s="26" t="s">
        <v>18</v>
      </c>
      <c r="B51" s="26">
        <v>60</v>
      </c>
      <c r="C51" s="26">
        <f>подсобка!B98*$B$51/100</f>
        <v>1.5</v>
      </c>
      <c r="D51" s="26">
        <f>подсобка!C98*$B$51/100</f>
        <v>0.42</v>
      </c>
      <c r="E51" s="26">
        <f>подсобка!D98*$B$51/100</f>
        <v>15.84</v>
      </c>
      <c r="F51" s="26">
        <f>подсобка!E98*$B$51/100</f>
        <v>90</v>
      </c>
      <c r="G51" s="26">
        <f>подсобка!F98*$B$51/100</f>
        <v>0.048</v>
      </c>
      <c r="H51" s="26">
        <f>подсобка!G98*$B$51/100</f>
        <v>0</v>
      </c>
      <c r="I51" s="26">
        <f>подсобка!H98*$B$51/100</f>
        <v>0</v>
      </c>
      <c r="J51" s="26">
        <f>подсобка!I98*$B$51/100</f>
        <v>1.8</v>
      </c>
      <c r="K51" s="26">
        <f>подсобка!J98*$B$51/100</f>
        <v>12.6</v>
      </c>
      <c r="L51" s="26">
        <f>подсобка!K98*$B$51/100</f>
        <v>11.4</v>
      </c>
      <c r="M51" s="26">
        <f>подсобка!L98*$B$51/100</f>
        <v>52.2</v>
      </c>
      <c r="N51" s="26">
        <f>подсобка!M98*$B$51/100</f>
        <v>1.2</v>
      </c>
    </row>
    <row r="52" spans="1:14" s="45" customFormat="1" ht="15.75">
      <c r="A52" s="47" t="s">
        <v>10</v>
      </c>
      <c r="B52" s="47"/>
      <c r="C52" s="47">
        <f>SUM(C23,C29,C36,C47,C50:C51)</f>
        <v>23.477000000000004</v>
      </c>
      <c r="D52" s="47">
        <f aca="true" t="shared" si="8" ref="D52:N52">SUM(D23,D29,D36,D47,D50:D51)</f>
        <v>28.363</v>
      </c>
      <c r="E52" s="47">
        <f t="shared" si="8"/>
        <v>76.232</v>
      </c>
      <c r="F52" s="47">
        <f t="shared" si="8"/>
        <v>659.3299999999999</v>
      </c>
      <c r="G52" s="47">
        <f t="shared" si="8"/>
        <v>0.3676</v>
      </c>
      <c r="H52" s="47">
        <f t="shared" si="8"/>
        <v>31.189999999999998</v>
      </c>
      <c r="I52" s="47">
        <f t="shared" si="8"/>
        <v>0.16499999999999998</v>
      </c>
      <c r="J52" s="47">
        <f t="shared" si="8"/>
        <v>9.97</v>
      </c>
      <c r="K52" s="47">
        <f t="shared" si="8"/>
        <v>106.95</v>
      </c>
      <c r="L52" s="47">
        <f t="shared" si="8"/>
        <v>99.05</v>
      </c>
      <c r="M52" s="47">
        <f t="shared" si="8"/>
        <v>505.54</v>
      </c>
      <c r="N52" s="47">
        <f t="shared" si="8"/>
        <v>7.4910000000000005</v>
      </c>
    </row>
    <row r="53" spans="1:14" ht="18.75">
      <c r="A53" s="2" t="s">
        <v>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5" customFormat="1" ht="15.75">
      <c r="A54" s="26" t="s">
        <v>149</v>
      </c>
      <c r="B54" s="26">
        <v>30</v>
      </c>
      <c r="C54" s="26">
        <f>подсобка!B62*$B$54/100</f>
        <v>3.12</v>
      </c>
      <c r="D54" s="26">
        <f>подсобка!C62*$B$54/100</f>
        <v>1.56</v>
      </c>
      <c r="E54" s="26">
        <f>подсобка!D62*$B$54/100</f>
        <v>18.3</v>
      </c>
      <c r="F54" s="26">
        <f>подсобка!E62*$B$54/100</f>
        <v>112.8</v>
      </c>
      <c r="G54" s="26">
        <f>подсобка!F62*$B$54/100</f>
        <v>0.024</v>
      </c>
      <c r="H54" s="26">
        <f>подсобка!G62*$B$54/100</f>
        <v>0</v>
      </c>
      <c r="I54" s="26">
        <f>подсобка!H62*$B$54/100</f>
        <v>0</v>
      </c>
      <c r="J54" s="26">
        <f>подсобка!I62*$B$54/100</f>
        <v>0</v>
      </c>
      <c r="K54" s="26">
        <f>подсобка!J62*$B$54/100</f>
        <v>12.9</v>
      </c>
      <c r="L54" s="26">
        <f>подсобка!K62*$B$54/100</f>
        <v>6.6</v>
      </c>
      <c r="M54" s="26">
        <f>подсобка!L62*$B$54/100</f>
        <v>36.6</v>
      </c>
      <c r="N54" s="26">
        <f>подсобка!M62*$B$54/100</f>
        <v>0.54</v>
      </c>
    </row>
    <row r="55" spans="1:14" s="45" customFormat="1" ht="15.75">
      <c r="A55" s="26" t="s">
        <v>169</v>
      </c>
      <c r="B55" s="26">
        <v>200</v>
      </c>
      <c r="C55" s="26">
        <f>подсобка!B71*$B$55/100</f>
        <v>6</v>
      </c>
      <c r="D55" s="26">
        <f>подсобка!C71*$B$55/100</f>
        <v>8</v>
      </c>
      <c r="E55" s="26">
        <f>подсобка!D71*$B$55/100</f>
        <v>8.2</v>
      </c>
      <c r="F55" s="26">
        <f>подсобка!E71*$B$55/100</f>
        <v>170</v>
      </c>
      <c r="G55" s="26">
        <f>подсобка!F71*$B$55/100</f>
        <v>0.04</v>
      </c>
      <c r="H55" s="26">
        <f>подсобка!G71*$B$55/100</f>
        <v>0.6</v>
      </c>
      <c r="I55" s="26">
        <f>подсобка!H71*$B$55/100</f>
        <v>0.08</v>
      </c>
      <c r="J55" s="26">
        <f>подсобка!I71*$B$55/100</f>
        <v>0.6</v>
      </c>
      <c r="K55" s="26">
        <f>подсобка!J71*$B$55/100</f>
        <v>248</v>
      </c>
      <c r="L55" s="26">
        <f>подсобка!K71*$B$55/100</f>
        <v>28</v>
      </c>
      <c r="M55" s="26">
        <f>подсобка!L71*$B$55/100</f>
        <v>184</v>
      </c>
      <c r="N55" s="26">
        <f>подсобка!M71*$B$55/100</f>
        <v>0.2</v>
      </c>
    </row>
    <row r="56" spans="1:14" s="45" customFormat="1" ht="15.75">
      <c r="A56" s="26" t="s">
        <v>132</v>
      </c>
      <c r="B56" s="26">
        <v>100</v>
      </c>
      <c r="C56" s="26">
        <f>подсобка!B6*$B$56/100</f>
        <v>0.9</v>
      </c>
      <c r="D56" s="26">
        <f>подсобка!C6*$B$56/100</f>
        <v>0</v>
      </c>
      <c r="E56" s="26">
        <f>подсобка!D6*$B$56/100</f>
        <v>5.2</v>
      </c>
      <c r="F56" s="26">
        <f>подсобка!E6*$B$56/100</f>
        <v>38</v>
      </c>
      <c r="G56" s="26">
        <f>подсобка!F6*$B$56/100</f>
        <v>0.04</v>
      </c>
      <c r="H56" s="26">
        <f>подсобка!G6*$B$56/100</f>
        <v>60</v>
      </c>
      <c r="I56" s="26">
        <f>подсобка!H6*$B$56/100</f>
        <v>0</v>
      </c>
      <c r="J56" s="26">
        <f>подсобка!I6*$B$56/100</f>
        <v>0.4</v>
      </c>
      <c r="K56" s="26">
        <f>подсобка!J6*$B$56/100</f>
        <v>34</v>
      </c>
      <c r="L56" s="26">
        <f>подсобка!K6*$B$56/100</f>
        <v>13</v>
      </c>
      <c r="M56" s="26">
        <f>подсобка!L6*$B$56/100</f>
        <v>23</v>
      </c>
      <c r="N56" s="26">
        <f>подсобка!M6*$B$56/100</f>
        <v>0.3</v>
      </c>
    </row>
    <row r="57" spans="1:14" s="45" customFormat="1" ht="15.75">
      <c r="A57" s="47" t="s">
        <v>10</v>
      </c>
      <c r="B57" s="47"/>
      <c r="C57" s="47">
        <f aca="true" t="shared" si="9" ref="C57:N57">SUM(C54:C56)</f>
        <v>10.020000000000001</v>
      </c>
      <c r="D57" s="47">
        <f t="shared" si="9"/>
        <v>9.56</v>
      </c>
      <c r="E57" s="47">
        <f t="shared" si="9"/>
        <v>31.7</v>
      </c>
      <c r="F57" s="47">
        <f t="shared" si="9"/>
        <v>320.8</v>
      </c>
      <c r="G57" s="47">
        <f t="shared" si="9"/>
        <v>0.10400000000000001</v>
      </c>
      <c r="H57" s="47">
        <f t="shared" si="9"/>
        <v>60.6</v>
      </c>
      <c r="I57" s="47">
        <f t="shared" si="9"/>
        <v>0.08</v>
      </c>
      <c r="J57" s="47">
        <f t="shared" si="9"/>
        <v>1</v>
      </c>
      <c r="K57" s="47">
        <f t="shared" si="9"/>
        <v>294.9</v>
      </c>
      <c r="L57" s="47">
        <f t="shared" si="9"/>
        <v>47.6</v>
      </c>
      <c r="M57" s="47">
        <f t="shared" si="9"/>
        <v>243.6</v>
      </c>
      <c r="N57" s="47">
        <f t="shared" si="9"/>
        <v>1.04</v>
      </c>
    </row>
    <row r="58" spans="1:14" ht="18.75">
      <c r="A58" s="2" t="s">
        <v>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5" customFormat="1" ht="31.5">
      <c r="A59" s="26" t="s">
        <v>186</v>
      </c>
      <c r="B59" s="26" t="s">
        <v>187</v>
      </c>
      <c r="C59" s="54">
        <f aca="true" t="shared" si="10" ref="C59:N59">SUM(C60:C66)</f>
        <v>6.588</v>
      </c>
      <c r="D59" s="54">
        <f t="shared" si="10"/>
        <v>10.620999999999999</v>
      </c>
      <c r="E59" s="54">
        <f t="shared" si="10"/>
        <v>45.369</v>
      </c>
      <c r="F59" s="54">
        <f t="shared" si="10"/>
        <v>325.86999999999995</v>
      </c>
      <c r="G59" s="54">
        <f t="shared" si="10"/>
        <v>0.22170000000000004</v>
      </c>
      <c r="H59" s="54">
        <f t="shared" si="10"/>
        <v>21.459999999999997</v>
      </c>
      <c r="I59" s="54">
        <f t="shared" si="10"/>
        <v>0.0815</v>
      </c>
      <c r="J59" s="54">
        <f t="shared" si="10"/>
        <v>2.636</v>
      </c>
      <c r="K59" s="54">
        <f t="shared" si="10"/>
        <v>91.81</v>
      </c>
      <c r="L59" s="54">
        <f t="shared" si="10"/>
        <v>41.98</v>
      </c>
      <c r="M59" s="54">
        <f t="shared" si="10"/>
        <v>167.17000000000002</v>
      </c>
      <c r="N59" s="54">
        <f t="shared" si="10"/>
        <v>1.823</v>
      </c>
    </row>
    <row r="60" spans="1:14" s="45" customFormat="1" ht="15.75" hidden="1">
      <c r="A60" s="26" t="s">
        <v>197</v>
      </c>
      <c r="B60" s="54" t="s">
        <v>194</v>
      </c>
      <c r="C60" s="54">
        <f>подсобка!B54*$B$60/100</f>
        <v>3.42</v>
      </c>
      <c r="D60" s="54">
        <f>подсобка!C54*$B$60/100</f>
        <v>0.54</v>
      </c>
      <c r="E60" s="54">
        <f>подсобка!D54*$B$60/100</f>
        <v>30.78</v>
      </c>
      <c r="F60" s="54">
        <f>подсобка!E54*$B$60/100</f>
        <v>153.6</v>
      </c>
      <c r="G60" s="54">
        <f>подсобка!F54*$B$60/100</f>
        <v>0.10200000000000001</v>
      </c>
      <c r="H60" s="54">
        <f>подсобка!G54*$B$60/100</f>
        <v>0</v>
      </c>
      <c r="I60" s="54">
        <f>подсобка!H54*$B$60/100</f>
        <v>0</v>
      </c>
      <c r="J60" s="54">
        <f>подсобка!I54*$B$60/100</f>
        <v>1.8</v>
      </c>
      <c r="K60" s="54">
        <f>подсобка!J54*$B$60/100</f>
        <v>10.8</v>
      </c>
      <c r="L60" s="54">
        <f>подсобка!K54*$B$60/100</f>
        <v>9.6</v>
      </c>
      <c r="M60" s="54">
        <f>подсобка!L54*$B$60/100</f>
        <v>51.6</v>
      </c>
      <c r="N60" s="54">
        <f>подсобка!M54*$B$60/100</f>
        <v>0.72</v>
      </c>
    </row>
    <row r="61" spans="1:14" s="45" customFormat="1" ht="15.75" hidden="1">
      <c r="A61" s="26" t="s">
        <v>195</v>
      </c>
      <c r="B61" s="54" t="s">
        <v>229</v>
      </c>
      <c r="C61" s="54">
        <f>подсобка!B45*$B$61/100</f>
        <v>0.048</v>
      </c>
      <c r="D61" s="54">
        <f>подсобка!C45*$B$61/100</f>
        <v>4.92</v>
      </c>
      <c r="E61" s="54">
        <f>подсобка!D45*$B$61/100</f>
        <v>0.07200000000000001</v>
      </c>
      <c r="F61" s="54">
        <f>подсобка!E45*$B$61/100</f>
        <v>52</v>
      </c>
      <c r="G61" s="54">
        <f>подсобка!F45*$B$61/100</f>
        <v>0</v>
      </c>
      <c r="H61" s="54">
        <f>подсобка!G45*$B$61/100</f>
        <v>0</v>
      </c>
      <c r="I61" s="54">
        <f>подсобка!H45*$B$61/100</f>
        <v>0.04</v>
      </c>
      <c r="J61" s="54">
        <f>подсобка!I45*$B$61/100</f>
        <v>0.17600000000000002</v>
      </c>
      <c r="K61" s="54">
        <f>подсобка!J45*$B$61/100</f>
        <v>1.76</v>
      </c>
      <c r="L61" s="54">
        <f>подсобка!K45*$B$61/100</f>
        <v>0.24</v>
      </c>
      <c r="M61" s="54">
        <f>подсобка!L45*$B$61/100</f>
        <v>1.52</v>
      </c>
      <c r="N61" s="54">
        <f>подсобка!M45*$B$61/100</f>
        <v>0.016</v>
      </c>
    </row>
    <row r="62" spans="1:14" s="45" customFormat="1" ht="15.75" hidden="1">
      <c r="A62" s="26" t="s">
        <v>21</v>
      </c>
      <c r="B62" s="54" t="s">
        <v>264</v>
      </c>
      <c r="C62" s="54">
        <f>подсобка!B48*$B$62/100</f>
        <v>0.88</v>
      </c>
      <c r="D62" s="54">
        <f>подсобка!C48*$B$62/100</f>
        <v>0.96</v>
      </c>
      <c r="E62" s="54">
        <f>подсобка!D48*$B$62/100</f>
        <v>1.88</v>
      </c>
      <c r="F62" s="54">
        <f>подсобка!E48*$B$62/100</f>
        <v>23.2</v>
      </c>
      <c r="G62" s="54">
        <f>подсобка!F48*$B$62/100</f>
        <v>0.008</v>
      </c>
      <c r="H62" s="54">
        <f>подсобка!G48*$B$62/100</f>
        <v>0.4</v>
      </c>
      <c r="I62" s="54">
        <f>подсобка!H48*$B$62/100</f>
        <v>0.008</v>
      </c>
      <c r="J62" s="54">
        <f>подсобка!I48*$B$62/100</f>
        <v>0.12</v>
      </c>
      <c r="K62" s="54">
        <f>подсобка!J48*$B$62/100</f>
        <v>48.4</v>
      </c>
      <c r="L62" s="54">
        <f>подсобка!K48*$B$62/100</f>
        <v>5.6</v>
      </c>
      <c r="M62" s="54">
        <f>подсобка!L48*$B$62/100</f>
        <v>36.4</v>
      </c>
      <c r="N62" s="54">
        <f>подсобка!M48*$B$62/100</f>
        <v>0.04</v>
      </c>
    </row>
    <row r="63" spans="1:14" s="45" customFormat="1" ht="15.75" hidden="1">
      <c r="A63" s="26" t="s">
        <v>193</v>
      </c>
      <c r="B63" s="54" t="s">
        <v>268</v>
      </c>
      <c r="C63" s="54">
        <f>подсобка!B107*$B$63/100</f>
        <v>0.07</v>
      </c>
      <c r="D63" s="54">
        <f>подсобка!C107*$B$63/100</f>
        <v>0.10099999999999999</v>
      </c>
      <c r="E63" s="54">
        <f>подсобка!D107*$B$63/100</f>
        <v>0.006999999999999999</v>
      </c>
      <c r="F63" s="54">
        <f>подсобка!E107*$B$63/100</f>
        <v>1.57</v>
      </c>
      <c r="G63" s="54">
        <f>подсобка!F107*$B$63/100</f>
        <v>0.0007000000000000001</v>
      </c>
      <c r="H63" s="54">
        <f>подсобка!G107*$B$63/100</f>
        <v>0</v>
      </c>
      <c r="I63" s="54">
        <f>подсобка!H107*$B$63/100</f>
        <v>0.0034999999999999996</v>
      </c>
      <c r="J63" s="54">
        <f>подсобка!I107*$B$63/100</f>
        <v>0.02</v>
      </c>
      <c r="K63" s="54">
        <f>подсобка!J107*$B$63/100</f>
        <v>0.55</v>
      </c>
      <c r="L63" s="54">
        <f>подсобка!K107*$B$63/100</f>
        <v>0.54</v>
      </c>
      <c r="M63" s="54">
        <f>подсобка!L107*$B$63/100</f>
        <v>1.85</v>
      </c>
      <c r="N63" s="54">
        <f>подсобка!M107*$B$63/100</f>
        <v>0.027000000000000003</v>
      </c>
    </row>
    <row r="64" spans="1:14" s="45" customFormat="1" ht="15.75" hidden="1">
      <c r="A64" s="26" t="s">
        <v>207</v>
      </c>
      <c r="B64" s="54" t="s">
        <v>212</v>
      </c>
      <c r="C64" s="54">
        <f>подсобка!B41*$B$64/100</f>
        <v>0.17</v>
      </c>
      <c r="D64" s="54">
        <f>подсобка!C41*$B$64/100</f>
        <v>0</v>
      </c>
      <c r="E64" s="54">
        <f>подсобка!D41*$B$64/100</f>
        <v>0.95</v>
      </c>
      <c r="F64" s="54">
        <f>подсобка!E41*$B$64/100</f>
        <v>4.3</v>
      </c>
      <c r="G64" s="54">
        <f>подсобка!F41*$B$64/100</f>
        <v>0.005</v>
      </c>
      <c r="H64" s="54">
        <f>подсобка!G41*$B$64/100</f>
        <v>1</v>
      </c>
      <c r="I64" s="54">
        <f>подсобка!H41*$B$64/100</f>
        <v>0</v>
      </c>
      <c r="J64" s="54">
        <f>подсобка!I41*$B$64/100</f>
        <v>0.04</v>
      </c>
      <c r="K64" s="54">
        <f>подсобка!J41*$B$64/100</f>
        <v>3.1</v>
      </c>
      <c r="L64" s="54">
        <f>подсобка!K41*$B$64/100</f>
        <v>1.4</v>
      </c>
      <c r="M64" s="54">
        <f>подсобка!L41*$B$64/100</f>
        <v>5.8</v>
      </c>
      <c r="N64" s="54">
        <f>подсобка!M41*$B$64/100</f>
        <v>0.08</v>
      </c>
    </row>
    <row r="65" spans="1:14" s="45" customFormat="1" ht="15.75" hidden="1">
      <c r="A65" s="26" t="s">
        <v>206</v>
      </c>
      <c r="B65" s="54" t="s">
        <v>269</v>
      </c>
      <c r="C65" s="54">
        <f>подсобка!B32*$B$65/100</f>
        <v>1.5</v>
      </c>
      <c r="D65" s="54">
        <f>подсобка!C32*$B$65/100</f>
        <v>0.1</v>
      </c>
      <c r="E65" s="54">
        <f>подсобка!D32*$B$65/100</f>
        <v>11</v>
      </c>
      <c r="F65" s="54">
        <f>подсобка!E32*$B$65/100</f>
        <v>50</v>
      </c>
      <c r="G65" s="54">
        <f>подсобка!F32*$B$65/100</f>
        <v>0.1</v>
      </c>
      <c r="H65" s="54">
        <f>подсобка!G32*$B$65/100</f>
        <v>20</v>
      </c>
      <c r="I65" s="54">
        <f>подсобка!H32*$B$65/100</f>
        <v>0</v>
      </c>
      <c r="J65" s="54">
        <f>подсобка!I32*$B$65/100</f>
        <v>0.4</v>
      </c>
      <c r="K65" s="54">
        <f>подсобка!J32*$B$65/100</f>
        <v>10</v>
      </c>
      <c r="L65" s="54">
        <f>подсобка!K32*$B$65/100</f>
        <v>23</v>
      </c>
      <c r="M65" s="54">
        <f>подсобка!L32*$B$65/100</f>
        <v>58</v>
      </c>
      <c r="N65" s="54">
        <f>подсобка!M32*$B$65/100</f>
        <v>0.9</v>
      </c>
    </row>
    <row r="66" spans="1:14" s="45" customFormat="1" ht="15.75" hidden="1">
      <c r="A66" s="26" t="s">
        <v>223</v>
      </c>
      <c r="B66" s="54" t="s">
        <v>256</v>
      </c>
      <c r="C66" s="54">
        <f>подсобка!B78*$B$66/100</f>
        <v>0.5</v>
      </c>
      <c r="D66" s="54">
        <f>подсобка!C78*$B$66/100</f>
        <v>4</v>
      </c>
      <c r="E66" s="54">
        <f>подсобка!D78*$B$66/100</f>
        <v>0.68</v>
      </c>
      <c r="F66" s="54">
        <f>подсобка!E78*$B$66/100</f>
        <v>41.2</v>
      </c>
      <c r="G66" s="54">
        <f>подсобка!F78*$B$66/100</f>
        <v>0.006</v>
      </c>
      <c r="H66" s="54">
        <f>подсобка!G78*$B$66/100</f>
        <v>0.06</v>
      </c>
      <c r="I66" s="54">
        <f>подсобка!H78*$B$66/100</f>
        <v>0.03</v>
      </c>
      <c r="J66" s="54">
        <f>подсобка!I78*$B$66/100</f>
        <v>0.08</v>
      </c>
      <c r="K66" s="54">
        <f>подсобка!J78*$B$66/100</f>
        <v>17.2</v>
      </c>
      <c r="L66" s="54">
        <f>подсобка!K78*$B$66/100</f>
        <v>1.6</v>
      </c>
      <c r="M66" s="54">
        <f>подсобка!L78*$B$66/100</f>
        <v>12</v>
      </c>
      <c r="N66" s="54">
        <f>подсобка!M78*$B$66/100</f>
        <v>0.04</v>
      </c>
    </row>
    <row r="67" spans="1:14" s="45" customFormat="1" ht="15.75">
      <c r="A67" s="26" t="s">
        <v>152</v>
      </c>
      <c r="B67" s="26" t="s">
        <v>301</v>
      </c>
      <c r="C67" s="26">
        <f aca="true" t="shared" si="11" ref="C67:N67">SUM(C68:C70)</f>
        <v>0.105</v>
      </c>
      <c r="D67" s="26">
        <f t="shared" si="11"/>
        <v>0.015299999999999998</v>
      </c>
      <c r="E67" s="26">
        <f t="shared" si="11"/>
        <v>7.220699999999999</v>
      </c>
      <c r="F67" s="26">
        <f t="shared" si="11"/>
        <v>28.0054</v>
      </c>
      <c r="G67" s="26">
        <f t="shared" si="11"/>
        <v>0.00221</v>
      </c>
      <c r="H67" s="26">
        <f t="shared" si="11"/>
        <v>2.03</v>
      </c>
      <c r="I67" s="26">
        <f t="shared" si="11"/>
        <v>0.00015</v>
      </c>
      <c r="J67" s="26">
        <f t="shared" si="11"/>
        <v>0.02</v>
      </c>
      <c r="K67" s="26">
        <f t="shared" si="11"/>
        <v>3.685</v>
      </c>
      <c r="L67" s="26">
        <f t="shared" si="11"/>
        <v>1.92</v>
      </c>
      <c r="M67" s="26">
        <f t="shared" si="11"/>
        <v>3.572</v>
      </c>
      <c r="N67" s="26">
        <f t="shared" si="11"/>
        <v>0.30599999999999994</v>
      </c>
    </row>
    <row r="68" spans="1:14" s="46" customFormat="1" ht="18.75" hidden="1">
      <c r="A68" s="26" t="s">
        <v>204</v>
      </c>
      <c r="B68" s="26">
        <v>10</v>
      </c>
      <c r="C68" s="26">
        <f>подсобка!B73*$B$68/100</f>
        <v>0</v>
      </c>
      <c r="D68" s="26">
        <f>подсобка!C73*$B$68/100</f>
        <v>0</v>
      </c>
      <c r="E68" s="26">
        <f>подсобка!D73*$B$68/100</f>
        <v>7.02</v>
      </c>
      <c r="F68" s="26">
        <f>подсобка!E73*$B$68/100</f>
        <v>26</v>
      </c>
      <c r="G68" s="26">
        <f>подсобка!F73*$B$68/100</f>
        <v>0</v>
      </c>
      <c r="H68" s="26">
        <f>подсобка!G73*$B$68/100</f>
        <v>0</v>
      </c>
      <c r="I68" s="26">
        <f>подсобка!H73*$B$68/100</f>
        <v>0</v>
      </c>
      <c r="J68" s="26">
        <f>подсобка!I73*$B$68/100</f>
        <v>0</v>
      </c>
      <c r="K68" s="26">
        <f>подсобка!J73*$B$68/100</f>
        <v>0.2</v>
      </c>
      <c r="L68" s="26">
        <f>подсобка!K73*$B$68/100</f>
        <v>0</v>
      </c>
      <c r="M68" s="26">
        <f>подсобка!L73*$B$68/100</f>
        <v>0</v>
      </c>
      <c r="N68" s="26">
        <f>подсобка!M73*$B$68/100</f>
        <v>0.03</v>
      </c>
    </row>
    <row r="69" spans="1:14" s="46" customFormat="1" ht="18.75" hidden="1">
      <c r="A69" s="26" t="s">
        <v>216</v>
      </c>
      <c r="B69" s="26">
        <v>0.3</v>
      </c>
      <c r="C69" s="26">
        <f>подсобка!B101*$B$69/100</f>
        <v>0.06</v>
      </c>
      <c r="D69" s="26">
        <f>подсобка!C101*$B$69/100</f>
        <v>0.015299999999999998</v>
      </c>
      <c r="E69" s="26">
        <f>подсобка!D101*$B$69/100</f>
        <v>0.0207</v>
      </c>
      <c r="F69" s="26">
        <f>подсобка!E101*$B$69/100</f>
        <v>0.45539999999999997</v>
      </c>
      <c r="G69" s="26">
        <f>подсобка!F101*$B$69/100</f>
        <v>0.00021</v>
      </c>
      <c r="H69" s="26">
        <f>подсобка!G101*$B$69/100</f>
        <v>0.03</v>
      </c>
      <c r="I69" s="26">
        <f>подсобка!H101*$B$69/100</f>
        <v>0.00015</v>
      </c>
      <c r="J69" s="26">
        <f>подсобка!I101*$B$69/100</f>
        <v>0</v>
      </c>
      <c r="K69" s="26">
        <f>подсобка!J101*$B$69/100</f>
        <v>1.485</v>
      </c>
      <c r="L69" s="26">
        <f>подсобка!K101*$B$69/100</f>
        <v>1.32</v>
      </c>
      <c r="M69" s="26">
        <f>подсобка!L101*$B$69/100</f>
        <v>2.472</v>
      </c>
      <c r="N69" s="26">
        <f>подсобка!M101*$B$69/100</f>
        <v>0.24599999999999997</v>
      </c>
    </row>
    <row r="70" spans="1:14" s="46" customFormat="1" ht="18.75" hidden="1">
      <c r="A70" s="26" t="s">
        <v>217</v>
      </c>
      <c r="B70" s="26">
        <v>5</v>
      </c>
      <c r="C70" s="26">
        <f>подсобка!B39*$B$70/100</f>
        <v>0.045</v>
      </c>
      <c r="D70" s="26">
        <f>подсобка!C39*$B$70/100</f>
        <v>0</v>
      </c>
      <c r="E70" s="26">
        <f>подсобка!D39*$B$70/100</f>
        <v>0.18</v>
      </c>
      <c r="F70" s="26">
        <f>подсобка!E39*$B$70/100</f>
        <v>1.55</v>
      </c>
      <c r="G70" s="26">
        <f>подсобка!F39*$B$70/100</f>
        <v>0.002</v>
      </c>
      <c r="H70" s="26">
        <f>подсобка!G39*$B$70/100</f>
        <v>2</v>
      </c>
      <c r="I70" s="26">
        <f>подсобка!H39*$B$70/100</f>
        <v>0</v>
      </c>
      <c r="J70" s="26">
        <f>подсобка!I39*$B$70/100</f>
        <v>0.02</v>
      </c>
      <c r="K70" s="26">
        <f>подсобка!J39*$B$70/100</f>
        <v>2</v>
      </c>
      <c r="L70" s="26">
        <f>подсобка!K39*$B$70/100</f>
        <v>0.6</v>
      </c>
      <c r="M70" s="26">
        <f>подсобка!L39*$B$70/100</f>
        <v>1.1</v>
      </c>
      <c r="N70" s="26">
        <f>подсобка!M39*$B$70/100</f>
        <v>0.03</v>
      </c>
    </row>
    <row r="71" spans="1:14" s="45" customFormat="1" ht="15.75">
      <c r="A71" s="47" t="s">
        <v>10</v>
      </c>
      <c r="B71" s="47"/>
      <c r="C71" s="57">
        <f aca="true" t="shared" si="12" ref="C71:N71">SUM(C59,C67)</f>
        <v>6.6930000000000005</v>
      </c>
      <c r="D71" s="57">
        <f t="shared" si="12"/>
        <v>10.636299999999999</v>
      </c>
      <c r="E71" s="57">
        <f t="shared" si="12"/>
        <v>52.5897</v>
      </c>
      <c r="F71" s="57">
        <f t="shared" si="12"/>
        <v>353.87539999999996</v>
      </c>
      <c r="G71" s="57">
        <f t="shared" si="12"/>
        <v>0.22391000000000003</v>
      </c>
      <c r="H71" s="57">
        <f t="shared" si="12"/>
        <v>23.49</v>
      </c>
      <c r="I71" s="57">
        <f t="shared" si="12"/>
        <v>0.08165</v>
      </c>
      <c r="J71" s="57">
        <f t="shared" si="12"/>
        <v>2.656</v>
      </c>
      <c r="K71" s="57">
        <f t="shared" si="12"/>
        <v>95.495</v>
      </c>
      <c r="L71" s="57">
        <f t="shared" si="12"/>
        <v>43.9</v>
      </c>
      <c r="M71" s="57">
        <f t="shared" si="12"/>
        <v>170.74200000000002</v>
      </c>
      <c r="N71" s="57">
        <f t="shared" si="12"/>
        <v>2.129</v>
      </c>
    </row>
    <row r="72" spans="1:14" s="45" customFormat="1" ht="18.75">
      <c r="A72" s="50" t="s">
        <v>25</v>
      </c>
      <c r="B72" s="50"/>
      <c r="C72" s="51">
        <f aca="true" t="shared" si="13" ref="C72:N72">SUM(C20:C21,C52,C57,C71)</f>
        <v>55.86600000000001</v>
      </c>
      <c r="D72" s="51">
        <f t="shared" si="13"/>
        <v>68.9083</v>
      </c>
      <c r="E72" s="51">
        <f t="shared" si="13"/>
        <v>231.73469999999998</v>
      </c>
      <c r="F72" s="51">
        <f t="shared" si="13"/>
        <v>1932.4053999999999</v>
      </c>
      <c r="G72" s="51">
        <f t="shared" si="13"/>
        <v>0.9464100000000001</v>
      </c>
      <c r="H72" s="51">
        <f t="shared" si="13"/>
        <v>121.52</v>
      </c>
      <c r="I72" s="51">
        <f t="shared" si="13"/>
        <v>0.48265</v>
      </c>
      <c r="J72" s="51">
        <f t="shared" si="13"/>
        <v>15.498000000000001</v>
      </c>
      <c r="K72" s="51">
        <f t="shared" si="13"/>
        <v>1094.005</v>
      </c>
      <c r="L72" s="51">
        <f t="shared" si="13"/>
        <v>302.13</v>
      </c>
      <c r="M72" s="51">
        <f t="shared" si="13"/>
        <v>1457.732</v>
      </c>
      <c r="N72" s="51">
        <f t="shared" si="13"/>
        <v>12.973</v>
      </c>
    </row>
    <row r="74" spans="3:14" ht="15">
      <c r="C74" s="43">
        <v>48.6</v>
      </c>
      <c r="D74" s="43">
        <v>54</v>
      </c>
      <c r="E74" s="43">
        <v>234.9</v>
      </c>
      <c r="F74" s="43">
        <v>1620</v>
      </c>
      <c r="G74" s="43">
        <v>0.9</v>
      </c>
      <c r="H74" s="43">
        <v>45</v>
      </c>
      <c r="I74" s="43">
        <v>0.45</v>
      </c>
      <c r="J74" s="43">
        <v>7</v>
      </c>
      <c r="K74" s="43">
        <v>900</v>
      </c>
      <c r="L74" s="43">
        <v>200</v>
      </c>
      <c r="M74" s="43">
        <v>800</v>
      </c>
      <c r="N74" s="43">
        <v>10</v>
      </c>
    </row>
    <row r="75" spans="3:14" ht="15">
      <c r="C75" s="43">
        <v>59.4</v>
      </c>
      <c r="D75" s="43">
        <v>66</v>
      </c>
      <c r="E75" s="43">
        <v>287.1</v>
      </c>
      <c r="F75" s="43">
        <v>1980</v>
      </c>
      <c r="G75" s="43">
        <v>1</v>
      </c>
      <c r="H75" s="43">
        <v>55</v>
      </c>
      <c r="I75" s="43">
        <v>0.55</v>
      </c>
      <c r="J75" s="43">
        <v>10</v>
      </c>
      <c r="K75" s="43">
        <v>1200</v>
      </c>
      <c r="L75" s="43">
        <v>300</v>
      </c>
      <c r="M75" s="43">
        <v>1450</v>
      </c>
      <c r="N75" s="43">
        <v>15</v>
      </c>
    </row>
  </sheetData>
  <mergeCells count="9">
    <mergeCell ref="A1:N1"/>
    <mergeCell ref="A2:N2"/>
    <mergeCell ref="A3:N3"/>
    <mergeCell ref="G4:J4"/>
    <mergeCell ref="K4:N4"/>
    <mergeCell ref="C4:E4"/>
    <mergeCell ref="F4:F5"/>
    <mergeCell ref="A4:A5"/>
    <mergeCell ref="B4:B5"/>
  </mergeCells>
  <conditionalFormatting sqref="C74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66"/>
  <sheetViews>
    <sheetView zoomScale="79" zoomScaleNormal="79" workbookViewId="0" topLeftCell="A1">
      <pane xSplit="1" ySplit="4" topLeftCell="B32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B69" sqref="B69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279</v>
      </c>
      <c r="B5" s="17" t="s">
        <v>328</v>
      </c>
      <c r="C5" s="17">
        <f aca="true" t="shared" si="0" ref="C5:N5">SUM(C6:C10)</f>
        <v>3.621</v>
      </c>
      <c r="D5" s="17">
        <f t="shared" si="0"/>
        <v>5.262</v>
      </c>
      <c r="E5" s="17">
        <f t="shared" si="0"/>
        <v>49.833</v>
      </c>
      <c r="F5" s="17">
        <f t="shared" si="0"/>
        <v>220.66000000000003</v>
      </c>
      <c r="G5" s="17">
        <f t="shared" si="0"/>
        <v>0.060000000000000005</v>
      </c>
      <c r="H5" s="17">
        <f t="shared" si="0"/>
        <v>0.32</v>
      </c>
      <c r="I5" s="17">
        <f t="shared" si="0"/>
        <v>0.08664</v>
      </c>
      <c r="J5" s="17">
        <f t="shared" si="0"/>
        <v>1.966</v>
      </c>
      <c r="K5" s="17">
        <f t="shared" si="0"/>
        <v>31.92</v>
      </c>
      <c r="L5" s="17">
        <f t="shared" si="0"/>
        <v>21.45</v>
      </c>
      <c r="M5" s="17">
        <f t="shared" si="0"/>
        <v>67.17</v>
      </c>
      <c r="N5" s="17">
        <f t="shared" si="0"/>
        <v>1.346</v>
      </c>
    </row>
    <row r="6" spans="1:14" s="15" customFormat="1" ht="18.75">
      <c r="A6" s="16" t="s">
        <v>247</v>
      </c>
      <c r="B6" s="4">
        <v>45</v>
      </c>
      <c r="C6" s="4">
        <f>подсобка!B69*$B$6/100</f>
        <v>2.925</v>
      </c>
      <c r="D6" s="4">
        <f>подсобка!C69*$B$6/100</f>
        <v>0.27</v>
      </c>
      <c r="E6" s="4">
        <f>подсобка!D69*$B$6/100</f>
        <v>34.785</v>
      </c>
      <c r="F6" s="4">
        <f>подсобка!E69*$B$6/100</f>
        <v>112.5</v>
      </c>
      <c r="G6" s="4">
        <f>подсобка!F69*$B$6/100</f>
        <v>0.036000000000000004</v>
      </c>
      <c r="H6" s="4">
        <f>подсобка!G69*$B$6/100</f>
        <v>0</v>
      </c>
      <c r="I6" s="4">
        <f>подсобка!H69*$B$6/100</f>
        <v>0</v>
      </c>
      <c r="J6" s="4">
        <f>подсобка!I69*$B$6/100</f>
        <v>1.35</v>
      </c>
      <c r="K6" s="4">
        <f>подсобка!J69*$B$6/100</f>
        <v>10.8</v>
      </c>
      <c r="L6" s="4">
        <f>подсобка!K69*$B$6/100</f>
        <v>9.45</v>
      </c>
      <c r="M6" s="4">
        <f>подсобка!L69*$B$6/100</f>
        <v>43.65</v>
      </c>
      <c r="N6" s="4">
        <f>подсобка!M69*$B$6/100</f>
        <v>0.81</v>
      </c>
    </row>
    <row r="7" spans="1:14" s="15" customFormat="1" ht="18.75">
      <c r="A7" s="16" t="s">
        <v>204</v>
      </c>
      <c r="B7" s="4">
        <v>8</v>
      </c>
      <c r="C7" s="4">
        <f>подсобка!B73*$B$7/100</f>
        <v>0</v>
      </c>
      <c r="D7" s="4">
        <f>подсобка!C73*$B$7/100</f>
        <v>0</v>
      </c>
      <c r="E7" s="4">
        <f>подсобка!D73*$B$7/100</f>
        <v>5.6160000000000005</v>
      </c>
      <c r="F7" s="4">
        <f>подсобка!E73*$B$7/100</f>
        <v>20.8</v>
      </c>
      <c r="G7" s="4">
        <f>подсобка!F73*$B$7/100</f>
        <v>0</v>
      </c>
      <c r="H7" s="4">
        <f>подсобка!G73*$B$7/100</f>
        <v>0</v>
      </c>
      <c r="I7" s="4">
        <f>подсобка!H73*$B$7/100</f>
        <v>0</v>
      </c>
      <c r="J7" s="4">
        <f>подсобка!I73*$B$7/100</f>
        <v>0</v>
      </c>
      <c r="K7" s="4">
        <f>подсобка!J73*$B$7/100</f>
        <v>0.16</v>
      </c>
      <c r="L7" s="4">
        <f>подсобка!K73*$B$7/100</f>
        <v>0</v>
      </c>
      <c r="M7" s="4">
        <f>подсобка!L73*$B$7/100</f>
        <v>0</v>
      </c>
      <c r="N7" s="4">
        <f>подсобка!M73*$B$7/100</f>
        <v>0.024</v>
      </c>
    </row>
    <row r="8" spans="1:14" s="15" customFormat="1" ht="18.75">
      <c r="A8" s="16" t="s">
        <v>215</v>
      </c>
      <c r="B8" s="4">
        <v>8</v>
      </c>
      <c r="C8" s="4">
        <f>подсобка!B27*$B$8/100</f>
        <v>0.23199999999999998</v>
      </c>
      <c r="D8" s="4">
        <f>подсобка!C27*$B$8/100</f>
        <v>0.048</v>
      </c>
      <c r="E8" s="4">
        <f>подсобка!D27*$B$8/100</f>
        <v>5.28</v>
      </c>
      <c r="F8" s="4">
        <f>подсобка!E27*$B$8/100</f>
        <v>16.8</v>
      </c>
      <c r="G8" s="4">
        <f>подсобка!F27*$B$8/100</f>
        <v>0.016</v>
      </c>
      <c r="H8" s="4">
        <f>подсобка!G27*$B$8/100</f>
        <v>0</v>
      </c>
      <c r="I8" s="4">
        <f>подсобка!H27*$B$8/100</f>
        <v>0</v>
      </c>
      <c r="J8" s="4">
        <f>подсобка!I27*$B$8/100</f>
        <v>0</v>
      </c>
      <c r="K8" s="4">
        <f>подсобка!J27*$B$8/100</f>
        <v>6.4</v>
      </c>
      <c r="L8" s="4">
        <f>подсобка!K27*$B$8/100</f>
        <v>3.36</v>
      </c>
      <c r="M8" s="4">
        <f>подсобка!L27*$B$8/100</f>
        <v>10.32</v>
      </c>
      <c r="N8" s="4">
        <f>подсобка!M27*$B$8/100</f>
        <v>0.24</v>
      </c>
    </row>
    <row r="9" spans="1:14" s="15" customFormat="1" ht="18.75">
      <c r="A9" s="16" t="s">
        <v>200</v>
      </c>
      <c r="B9" s="4">
        <v>8</v>
      </c>
      <c r="C9" s="4">
        <f>подсобка!B45*$B$9/100</f>
        <v>0.048</v>
      </c>
      <c r="D9" s="4">
        <f>подсобка!C45*$B$9/100</f>
        <v>4.92</v>
      </c>
      <c r="E9" s="4">
        <f>подсобка!D45*$B$9/100</f>
        <v>0.07200000000000001</v>
      </c>
      <c r="F9" s="4">
        <f>подсобка!E45*$B$9/100</f>
        <v>52</v>
      </c>
      <c r="G9" s="4">
        <f>подсобка!F45*$B$9/100</f>
        <v>0</v>
      </c>
      <c r="H9" s="4">
        <f>подсобка!G45*$B$9/100</f>
        <v>0</v>
      </c>
      <c r="I9" s="4">
        <f>подсобка!H45*$B$9/100</f>
        <v>0.04</v>
      </c>
      <c r="J9" s="4">
        <f>подсобка!I45*$B$9/100</f>
        <v>0.17600000000000002</v>
      </c>
      <c r="K9" s="4">
        <f>подсобка!J45*$B$9/100</f>
        <v>1.76</v>
      </c>
      <c r="L9" s="4">
        <f>подсобка!K45*$B$9/100</f>
        <v>0.24</v>
      </c>
      <c r="M9" s="4">
        <f>подсобка!L45*$B$9/100</f>
        <v>1.52</v>
      </c>
      <c r="N9" s="4">
        <f>подсобка!M45*$B$9/100</f>
        <v>0.016</v>
      </c>
    </row>
    <row r="10" spans="1:14" s="15" customFormat="1" ht="18.75">
      <c r="A10" s="16" t="s">
        <v>278</v>
      </c>
      <c r="B10" s="4">
        <v>8</v>
      </c>
      <c r="C10" s="4">
        <f>подсобка!B37*$B$10/100</f>
        <v>0.41600000000000004</v>
      </c>
      <c r="D10" s="4">
        <f>подсобка!C37*$B$10/100</f>
        <v>0.024</v>
      </c>
      <c r="E10" s="4">
        <f>подсобка!D37*$B$10/100</f>
        <v>4.08</v>
      </c>
      <c r="F10" s="4">
        <f>подсобка!E37*$B$10/100</f>
        <v>18.56</v>
      </c>
      <c r="G10" s="4">
        <f>подсобка!F37*$B$10/100</f>
        <v>0.008</v>
      </c>
      <c r="H10" s="4">
        <f>подсобка!G37*$B$10/100</f>
        <v>0.32</v>
      </c>
      <c r="I10" s="4">
        <f>подсобка!H37*$B$10/100</f>
        <v>0.046639999999999994</v>
      </c>
      <c r="J10" s="4">
        <f>подсобка!I37*$B$10/100</f>
        <v>0.44</v>
      </c>
      <c r="K10" s="4">
        <f>подсобка!J37*$B$10/100</f>
        <v>12.8</v>
      </c>
      <c r="L10" s="4">
        <f>подсобка!K37*$B$10/100</f>
        <v>8.4</v>
      </c>
      <c r="M10" s="4">
        <f>подсобка!L37*$B$10/100</f>
        <v>11.68</v>
      </c>
      <c r="N10" s="4">
        <f>подсобка!M37*$B$10/100</f>
        <v>0.256</v>
      </c>
    </row>
    <row r="11" spans="1:14" s="15" customFormat="1" ht="31.5">
      <c r="A11" s="17" t="s">
        <v>322</v>
      </c>
      <c r="B11" s="17" t="s">
        <v>7</v>
      </c>
      <c r="C11" s="17">
        <f>SUM(C12:C13)</f>
        <v>2.88</v>
      </c>
      <c r="D11" s="17">
        <f aca="true" t="shared" si="1" ref="D11:N11">SUM(D12:D13)</f>
        <v>2.084</v>
      </c>
      <c r="E11" s="17">
        <f t="shared" si="1"/>
        <v>5.434</v>
      </c>
      <c r="F11" s="17">
        <f t="shared" si="1"/>
        <v>60.9</v>
      </c>
      <c r="G11" s="17">
        <f t="shared" si="1"/>
        <v>0.0254</v>
      </c>
      <c r="H11" s="17">
        <f t="shared" si="1"/>
        <v>0.48</v>
      </c>
      <c r="I11" s="17">
        <f t="shared" si="1"/>
        <v>0.008</v>
      </c>
      <c r="J11" s="17">
        <f t="shared" si="1"/>
        <v>0</v>
      </c>
      <c r="K11" s="17">
        <f t="shared" si="1"/>
        <v>99.74</v>
      </c>
      <c r="L11" s="17">
        <f t="shared" si="1"/>
        <v>18.8</v>
      </c>
      <c r="M11" s="17">
        <f t="shared" si="1"/>
        <v>85.55999999999999</v>
      </c>
      <c r="N11" s="17">
        <f t="shared" si="1"/>
        <v>0.186</v>
      </c>
    </row>
    <row r="12" spans="1:14" s="15" customFormat="1" ht="18.75">
      <c r="A12" s="16" t="s">
        <v>309</v>
      </c>
      <c r="B12" s="4">
        <v>2</v>
      </c>
      <c r="C12" s="4">
        <f>подсобка!B102*$B$12/100</f>
        <v>0.08</v>
      </c>
      <c r="D12" s="4">
        <f>подсобка!C102*$B$12/100</f>
        <v>0.004</v>
      </c>
      <c r="E12" s="4">
        <f>подсобка!D102*$B$12/100</f>
        <v>1.6340000000000001</v>
      </c>
      <c r="F12" s="4">
        <f>подсобка!E102*$B$12/100</f>
        <v>6.9</v>
      </c>
      <c r="G12" s="4">
        <f>подсобка!F102*$B$12/100</f>
        <v>0.0014000000000000002</v>
      </c>
      <c r="H12" s="4">
        <f>подсобка!G102*$B$12/100</f>
        <v>0</v>
      </c>
      <c r="I12" s="4">
        <f>подсобка!H102*$B$12/100</f>
        <v>0</v>
      </c>
      <c r="J12" s="4">
        <f>подсобка!I102*$B$12/100</f>
        <v>0</v>
      </c>
      <c r="K12" s="4">
        <f>подсобка!J102*$B$12/100</f>
        <v>2.94</v>
      </c>
      <c r="L12" s="4">
        <f>подсобка!K102*$B$12/100</f>
        <v>4</v>
      </c>
      <c r="M12" s="4">
        <f>подсобка!L102*$B$12/100</f>
        <v>3.96</v>
      </c>
      <c r="N12" s="4">
        <f>подсобка!M102*$B$12/100</f>
        <v>0.106</v>
      </c>
    </row>
    <row r="13" spans="1:14" s="15" customFormat="1" ht="18.75">
      <c r="A13" s="16" t="s">
        <v>199</v>
      </c>
      <c r="B13" s="4">
        <v>40</v>
      </c>
      <c r="C13" s="4">
        <f>подсобка!B49*$B$13/100</f>
        <v>2.8</v>
      </c>
      <c r="D13" s="4">
        <f>подсобка!C49*$B$13/100</f>
        <v>2.08</v>
      </c>
      <c r="E13" s="4">
        <f>подсобка!D49*$B$13/100</f>
        <v>3.8</v>
      </c>
      <c r="F13" s="4">
        <f>подсобка!E49*$B$13/100</f>
        <v>54</v>
      </c>
      <c r="G13" s="4">
        <f>подсобка!F49*$B$13/100</f>
        <v>0.024</v>
      </c>
      <c r="H13" s="4">
        <f>подсобка!G49*$B$13/100</f>
        <v>0.48</v>
      </c>
      <c r="I13" s="4">
        <f>подсобка!H49*$B$13/100</f>
        <v>0.008</v>
      </c>
      <c r="J13" s="4">
        <f>подсобка!I49*$B$13/100</f>
        <v>0</v>
      </c>
      <c r="K13" s="4">
        <f>подсобка!J49*$B$13/100</f>
        <v>96.8</v>
      </c>
      <c r="L13" s="4">
        <f>подсобка!K49*$B$13/100</f>
        <v>14.8</v>
      </c>
      <c r="M13" s="4">
        <f>подсобка!L49*$B$13/100</f>
        <v>81.6</v>
      </c>
      <c r="N13" s="4">
        <f>подсобка!M49*$B$13/100</f>
        <v>0.08</v>
      </c>
    </row>
    <row r="14" spans="1:14" s="15" customFormat="1" ht="18.75">
      <c r="A14" s="17" t="s">
        <v>8</v>
      </c>
      <c r="B14" s="17" t="s">
        <v>9</v>
      </c>
      <c r="C14" s="17">
        <f>SUM(C15:C16)</f>
        <v>1.91</v>
      </c>
      <c r="D14" s="17">
        <f aca="true" t="shared" si="2" ref="D14:N14">SUM(D15:D16)</f>
        <v>4.525</v>
      </c>
      <c r="E14" s="17">
        <f t="shared" si="2"/>
        <v>13.045</v>
      </c>
      <c r="F14" s="17">
        <f t="shared" si="2"/>
        <v>113.4</v>
      </c>
      <c r="G14" s="17">
        <f t="shared" si="2"/>
        <v>0.044000000000000004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11.1</v>
      </c>
      <c r="L14" s="17">
        <f t="shared" si="2"/>
        <v>14.15</v>
      </c>
      <c r="M14" s="17">
        <f t="shared" si="2"/>
        <v>35.35</v>
      </c>
      <c r="N14" s="17">
        <f t="shared" si="2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'[1]подсобка'!C40*$B$16/100</f>
        <v>4.125</v>
      </c>
      <c r="E16" s="4">
        <f>'[1]подсобка'!D40*$B$16/100</f>
        <v>0.045</v>
      </c>
      <c r="F16" s="4">
        <f>'[1]подсобка'!E40*$B$16/100</f>
        <v>37.4</v>
      </c>
      <c r="G16" s="4">
        <f>'[1]подсобка'!F40*$B$16/100</f>
        <v>0</v>
      </c>
      <c r="H16" s="4">
        <f>'[1]подсобка'!G40*$B$16/100</f>
        <v>0</v>
      </c>
      <c r="I16" s="4">
        <f>'[1]подсобка'!H40*$B$16/100</f>
        <v>0.025</v>
      </c>
      <c r="J16" s="4">
        <f>'[1]подсобка'!I40*$B$16/100</f>
        <v>0.11</v>
      </c>
      <c r="K16" s="4">
        <f>'[1]подсобка'!J40*$B$16/100</f>
        <v>1.1</v>
      </c>
      <c r="L16" s="4">
        <f>'[1]подсобка'!K40*$B$16/100</f>
        <v>0.15</v>
      </c>
      <c r="M16" s="4">
        <f>'[1]подсобка'!L40*$B$16/100</f>
        <v>0.95</v>
      </c>
      <c r="N16" s="4">
        <f>'[1]подсобка'!M40*$B$16/100</f>
        <v>0.01</v>
      </c>
    </row>
    <row r="17" spans="1:14" s="15" customFormat="1" ht="18.75">
      <c r="A17" s="18" t="s">
        <v>10</v>
      </c>
      <c r="B17" s="18"/>
      <c r="C17" s="18">
        <f aca="true" t="shared" si="3" ref="C17:N17">SUM(C5,C11,C14)</f>
        <v>8.411</v>
      </c>
      <c r="D17" s="18">
        <f t="shared" si="3"/>
        <v>11.871</v>
      </c>
      <c r="E17" s="18">
        <f t="shared" si="3"/>
        <v>68.312</v>
      </c>
      <c r="F17" s="18">
        <f t="shared" si="3"/>
        <v>394.96000000000004</v>
      </c>
      <c r="G17" s="18">
        <f t="shared" si="3"/>
        <v>0.12940000000000002</v>
      </c>
      <c r="H17" s="18">
        <f t="shared" si="3"/>
        <v>0.8</v>
      </c>
      <c r="I17" s="18">
        <f t="shared" si="3"/>
        <v>0.11964</v>
      </c>
      <c r="J17" s="18">
        <f t="shared" si="3"/>
        <v>2.076</v>
      </c>
      <c r="K17" s="18">
        <f t="shared" si="3"/>
        <v>142.76</v>
      </c>
      <c r="L17" s="18">
        <f t="shared" si="3"/>
        <v>54.4</v>
      </c>
      <c r="M17" s="18">
        <f t="shared" si="3"/>
        <v>188.07999999999998</v>
      </c>
      <c r="N17" s="18">
        <f t="shared" si="3"/>
        <v>2.182</v>
      </c>
    </row>
    <row r="18" spans="1:14" s="15" customFormat="1" ht="18.75">
      <c r="A18" s="5" t="s">
        <v>11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63">
      <c r="A20" s="17" t="s">
        <v>173</v>
      </c>
      <c r="B20" s="17" t="s">
        <v>296</v>
      </c>
      <c r="C20" s="17">
        <f>SUM(C21:C25)</f>
        <v>0.998</v>
      </c>
      <c r="D20" s="17">
        <f aca="true" t="shared" si="4" ref="D20:N20">SUM(D21:D25)</f>
        <v>1.45</v>
      </c>
      <c r="E20" s="17">
        <f t="shared" si="4"/>
        <v>6.554</v>
      </c>
      <c r="F20" s="17">
        <f t="shared" si="4"/>
        <v>51.2</v>
      </c>
      <c r="G20" s="17">
        <f t="shared" si="4"/>
        <v>0.029</v>
      </c>
      <c r="H20" s="17">
        <f t="shared" si="4"/>
        <v>23</v>
      </c>
      <c r="I20" s="17">
        <f t="shared" si="4"/>
        <v>0</v>
      </c>
      <c r="J20" s="17">
        <f t="shared" si="4"/>
        <v>1.62</v>
      </c>
      <c r="K20" s="17">
        <f t="shared" si="4"/>
        <v>26.639999999999997</v>
      </c>
      <c r="L20" s="17">
        <f t="shared" si="4"/>
        <v>9.500000000000002</v>
      </c>
      <c r="M20" s="17">
        <f t="shared" si="4"/>
        <v>18.700000000000003</v>
      </c>
      <c r="N20" s="17">
        <f t="shared" si="4"/>
        <v>0.9060000000000001</v>
      </c>
    </row>
    <row r="21" spans="1:14" s="15" customFormat="1" ht="18.75">
      <c r="A21" s="16" t="s">
        <v>201</v>
      </c>
      <c r="B21" s="4">
        <v>40</v>
      </c>
      <c r="C21" s="4">
        <f>подсобка!B31*$B$21/100</f>
        <v>0.72</v>
      </c>
      <c r="D21" s="4">
        <f>подсобка!C31*$B$21/100</f>
        <v>0</v>
      </c>
      <c r="E21" s="4">
        <f>подсобка!D31*$B$21/100</f>
        <v>2.16</v>
      </c>
      <c r="F21" s="4">
        <f>подсобка!E31*$B$21/100</f>
        <v>19.2</v>
      </c>
      <c r="G21" s="4">
        <f>подсобка!F31*$B$21/100</f>
        <v>0.024</v>
      </c>
      <c r="H21" s="4">
        <f>подсобка!G31*$B$21/100</f>
        <v>20</v>
      </c>
      <c r="I21" s="4">
        <f>подсобка!H31*$B$21/100</f>
        <v>0</v>
      </c>
      <c r="J21" s="4">
        <f>подсобка!I31*$B$21/100</f>
        <v>0.16</v>
      </c>
      <c r="K21" s="4">
        <f>подсобка!J31*$B$21/100</f>
        <v>19.2</v>
      </c>
      <c r="L21" s="4">
        <f>подсобка!K31*$B$21/100</f>
        <v>6.4</v>
      </c>
      <c r="M21" s="4">
        <f>подсобка!L31*$B$21/100</f>
        <v>12.4</v>
      </c>
      <c r="N21" s="4">
        <f>подсобка!M31*$B$21/100</f>
        <v>0.4</v>
      </c>
    </row>
    <row r="22" spans="1:14" s="15" customFormat="1" ht="18.75">
      <c r="A22" s="16" t="s">
        <v>202</v>
      </c>
      <c r="B22" s="4">
        <v>20</v>
      </c>
      <c r="C22" s="4">
        <f>подсобка!B105*$B$22/100</f>
        <v>0.14800000000000002</v>
      </c>
      <c r="D22" s="4">
        <f>подсобка!C105*$B$22/100</f>
        <v>0</v>
      </c>
      <c r="E22" s="4">
        <f>подсобка!D105*$B$22/100</f>
        <v>2.26</v>
      </c>
      <c r="F22" s="4">
        <f>подсобка!E105*$B$22/100</f>
        <v>9.2</v>
      </c>
      <c r="G22" s="4">
        <f>подсобка!F105*$B$22/100</f>
        <v>0.002</v>
      </c>
      <c r="H22" s="4">
        <f>подсобка!G105*$B$22/100</f>
        <v>2.6</v>
      </c>
      <c r="I22" s="4">
        <f>подсобка!H105*$B$22/100</f>
        <v>0</v>
      </c>
      <c r="J22" s="4">
        <f>подсобка!I105*$B$22/100</f>
        <v>0.08</v>
      </c>
      <c r="K22" s="4">
        <f>подсобка!J105*$B$22/100</f>
        <v>3.2</v>
      </c>
      <c r="L22" s="4">
        <f>подсобка!K105*$B$22/100</f>
        <v>1.8</v>
      </c>
      <c r="M22" s="4">
        <f>подсобка!L105*$B$22/100</f>
        <v>2.2</v>
      </c>
      <c r="N22" s="4">
        <f>подсобка!M105*$B$22/100</f>
        <v>0.44</v>
      </c>
    </row>
    <row r="23" spans="1:14" s="15" customFormat="1" ht="18.75">
      <c r="A23" s="16" t="s">
        <v>203</v>
      </c>
      <c r="B23" s="4">
        <v>10</v>
      </c>
      <c r="C23" s="4">
        <f>подсобка!B52*$B$23/100</f>
        <v>0.13</v>
      </c>
      <c r="D23" s="4">
        <f>подсобка!C52*$B$23/100</f>
        <v>0.03</v>
      </c>
      <c r="E23" s="4">
        <f>подсобка!D52*$B$23/100</f>
        <v>0.73</v>
      </c>
      <c r="F23" s="4">
        <f>подсобка!E52*$B$23/100</f>
        <v>3.6</v>
      </c>
      <c r="G23" s="4">
        <f>подсобка!F52*$B$23/100</f>
        <v>0.003</v>
      </c>
      <c r="H23" s="4">
        <f>подсобка!G52*$B$23/100</f>
        <v>0.4</v>
      </c>
      <c r="I23" s="4">
        <f>подсобка!H52*$B$23/100</f>
        <v>0</v>
      </c>
      <c r="J23" s="4">
        <f>подсобка!I52*$B$23/100</f>
        <v>0.04</v>
      </c>
      <c r="K23" s="4">
        <f>подсобка!J52*$B$23/100</f>
        <v>4.2</v>
      </c>
      <c r="L23" s="4">
        <f>подсобка!K52*$B$23/100</f>
        <v>1.3</v>
      </c>
      <c r="M23" s="4">
        <f>подсобка!L52*$B$23/100</f>
        <v>4.1</v>
      </c>
      <c r="N23" s="4">
        <f>подсобка!M52*$B$23/100</f>
        <v>0.06</v>
      </c>
    </row>
    <row r="24" spans="1:14" s="15" customFormat="1" ht="18.75">
      <c r="A24" s="16" t="s">
        <v>204</v>
      </c>
      <c r="B24" s="4">
        <v>2</v>
      </c>
      <c r="C24" s="4">
        <f>подсобка!B73*$B$24/100</f>
        <v>0</v>
      </c>
      <c r="D24" s="4">
        <f>подсобка!C73*$B$24/100</f>
        <v>0</v>
      </c>
      <c r="E24" s="4">
        <f>подсобка!D73*$B$24/100</f>
        <v>1.4040000000000001</v>
      </c>
      <c r="F24" s="4">
        <f>подсобка!E73*$B$24/100</f>
        <v>5.2</v>
      </c>
      <c r="G24" s="4">
        <f>подсобка!F73*$B$24/100</f>
        <v>0</v>
      </c>
      <c r="H24" s="4">
        <f>подсобка!G73*$B$24/100</f>
        <v>0</v>
      </c>
      <c r="I24" s="4">
        <f>подсобка!H73*$B$24/100</f>
        <v>0</v>
      </c>
      <c r="J24" s="4">
        <f>подсобка!I73*$B$24/100</f>
        <v>0</v>
      </c>
      <c r="K24" s="4">
        <f>подсобка!J73*$B$24/100</f>
        <v>0.04</v>
      </c>
      <c r="L24" s="4">
        <f>подсобка!K73*$B$24/100</f>
        <v>0</v>
      </c>
      <c r="M24" s="4">
        <f>подсобка!L73*$B$24/100</f>
        <v>0</v>
      </c>
      <c r="N24" s="4">
        <f>подсобка!M73*$B$24/100</f>
        <v>0.006</v>
      </c>
    </row>
    <row r="25" spans="1:14" s="15" customFormat="1" ht="18.75">
      <c r="A25" s="16" t="s">
        <v>198</v>
      </c>
      <c r="B25" s="4" t="s">
        <v>196</v>
      </c>
      <c r="C25" s="4">
        <f>подсобка!B44*$B$25/100</f>
        <v>0</v>
      </c>
      <c r="D25" s="4">
        <f>подсобка!C44*$B$25/100</f>
        <v>1.42</v>
      </c>
      <c r="E25" s="4">
        <f>подсобка!D44*$B$25/100</f>
        <v>0</v>
      </c>
      <c r="F25" s="4">
        <f>подсобка!E44*$B$25/100</f>
        <v>14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1.34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ht="31.5">
      <c r="A26" s="17" t="s">
        <v>329</v>
      </c>
      <c r="B26" s="17" t="s">
        <v>13</v>
      </c>
      <c r="C26" s="17">
        <f aca="true" t="shared" si="5" ref="C26:N26">SUM(C27:C35)</f>
        <v>6.26</v>
      </c>
      <c r="D26" s="17">
        <f t="shared" si="5"/>
        <v>7.966000000000001</v>
      </c>
      <c r="E26" s="17">
        <f t="shared" si="5"/>
        <v>20.162000000000003</v>
      </c>
      <c r="F26" s="17">
        <f t="shared" si="5"/>
        <v>204.07</v>
      </c>
      <c r="G26" s="17">
        <f t="shared" si="5"/>
        <v>0.1327</v>
      </c>
      <c r="H26" s="17">
        <f t="shared" si="5"/>
        <v>15.5</v>
      </c>
      <c r="I26" s="17">
        <f t="shared" si="5"/>
        <v>0.0305</v>
      </c>
      <c r="J26" s="17">
        <f t="shared" si="5"/>
        <v>2.58</v>
      </c>
      <c r="K26" s="17">
        <f t="shared" si="5"/>
        <v>34.35</v>
      </c>
      <c r="L26" s="17">
        <f t="shared" si="5"/>
        <v>30.389999999999997</v>
      </c>
      <c r="M26" s="17">
        <f t="shared" si="5"/>
        <v>139</v>
      </c>
      <c r="N26" s="17">
        <f t="shared" si="5"/>
        <v>1.837</v>
      </c>
    </row>
    <row r="27" spans="1:14" s="15" customFormat="1" ht="18.75">
      <c r="A27" s="16" t="s">
        <v>195</v>
      </c>
      <c r="B27" s="4">
        <v>5</v>
      </c>
      <c r="C27" s="4">
        <f>подсобка!B45*$B$27/100</f>
        <v>0.03</v>
      </c>
      <c r="D27" s="4">
        <f>подсобка!C45*$B$27/100</f>
        <v>3.075</v>
      </c>
      <c r="E27" s="4">
        <f>подсобка!D45*$B$27/100</f>
        <v>0.045</v>
      </c>
      <c r="F27" s="4">
        <f>подсобка!E45*$B$27/100</f>
        <v>32.5</v>
      </c>
      <c r="G27" s="4">
        <f>подсобка!F45*$B$27/100</f>
        <v>0</v>
      </c>
      <c r="H27" s="4">
        <f>подсобка!G45*$B$27/100</f>
        <v>0</v>
      </c>
      <c r="I27" s="4">
        <f>подсобка!H45*$B$27/100</f>
        <v>0.025</v>
      </c>
      <c r="J27" s="4">
        <f>подсобка!I45*$B$27/100</f>
        <v>0.11</v>
      </c>
      <c r="K27" s="4">
        <f>подсобка!J45*$B$27/100</f>
        <v>1.1</v>
      </c>
      <c r="L27" s="4">
        <f>подсобка!K45*$B$27/100</f>
        <v>0.15</v>
      </c>
      <c r="M27" s="4">
        <f>подсобка!L45*$B$27/100</f>
        <v>0.95</v>
      </c>
      <c r="N27" s="4">
        <f>подсобка!M45*$B$27/100</f>
        <v>0.01</v>
      </c>
    </row>
    <row r="28" spans="1:14" s="15" customFormat="1" ht="18.75">
      <c r="A28" s="16" t="s">
        <v>198</v>
      </c>
      <c r="B28" s="4">
        <v>2</v>
      </c>
      <c r="C28" s="4">
        <f>подсобка!B44*$B$28/100</f>
        <v>0</v>
      </c>
      <c r="D28" s="4">
        <f>подсобка!C44*$B$28/100</f>
        <v>1.42</v>
      </c>
      <c r="E28" s="4">
        <f>подсобка!D44*$B$28/100</f>
        <v>0</v>
      </c>
      <c r="F28" s="4">
        <f>подсобка!E44*$B$28/100</f>
        <v>14</v>
      </c>
      <c r="G28" s="4">
        <f>подсобка!F44*$B$28/100</f>
        <v>0</v>
      </c>
      <c r="H28" s="4">
        <f>подсобка!G44*$B$28/100</f>
        <v>0</v>
      </c>
      <c r="I28" s="4">
        <f>подсобка!H44*$B$28/100</f>
        <v>0</v>
      </c>
      <c r="J28" s="4">
        <f>подсобка!I44*$B$28/100</f>
        <v>1.34</v>
      </c>
      <c r="K28" s="4">
        <f>подсобка!J44*$B$28/100</f>
        <v>0</v>
      </c>
      <c r="L28" s="4">
        <f>подсобка!K44*$B$28/100</f>
        <v>0</v>
      </c>
      <c r="M28" s="4">
        <f>подсобка!L44*$B$28/100</f>
        <v>0</v>
      </c>
      <c r="N28" s="4">
        <f>подсобка!M44*$B$28/100</f>
        <v>0</v>
      </c>
    </row>
    <row r="29" spans="1:14" s="15" customFormat="1" ht="18.75">
      <c r="A29" s="16" t="s">
        <v>206</v>
      </c>
      <c r="B29" s="4">
        <v>70</v>
      </c>
      <c r="C29" s="4">
        <f>подсобка!B32*$B$29/100</f>
        <v>1.05</v>
      </c>
      <c r="D29" s="4">
        <f>подсобка!C32*$B$29/100</f>
        <v>0.07</v>
      </c>
      <c r="E29" s="4">
        <f>подсобка!D32*$B$29/100</f>
        <v>7.7</v>
      </c>
      <c r="F29" s="4">
        <f>подсобка!E32*$B$29/100</f>
        <v>35</v>
      </c>
      <c r="G29" s="4">
        <f>подсобка!F32*$B$29/100</f>
        <v>0.07</v>
      </c>
      <c r="H29" s="4">
        <f>подсобка!G32*$B$29/100</f>
        <v>14</v>
      </c>
      <c r="I29" s="4">
        <f>подсобка!H32*$B$29/100</f>
        <v>0</v>
      </c>
      <c r="J29" s="4">
        <f>подсобка!I32*$B$29/100</f>
        <v>0.28</v>
      </c>
      <c r="K29" s="4">
        <f>подсобка!J32*$B$29/100</f>
        <v>7</v>
      </c>
      <c r="L29" s="4">
        <f>подсобка!K32*$B$29/100</f>
        <v>16.1</v>
      </c>
      <c r="M29" s="4">
        <f>подсобка!L32*$B$29/100</f>
        <v>40.6</v>
      </c>
      <c r="N29" s="4">
        <f>подсобка!M32*$B$29/100</f>
        <v>0.63</v>
      </c>
    </row>
    <row r="30" spans="1:14" s="15" customFormat="1" ht="18.75">
      <c r="A30" s="16" t="s">
        <v>207</v>
      </c>
      <c r="B30" s="4">
        <v>10</v>
      </c>
      <c r="C30" s="4">
        <f>подсобка!B41*$B$30/100</f>
        <v>0.17</v>
      </c>
      <c r="D30" s="4">
        <f>подсобка!C41*$B$30/100</f>
        <v>0</v>
      </c>
      <c r="E30" s="4">
        <f>подсобка!D41*$B$30/100</f>
        <v>0.95</v>
      </c>
      <c r="F30" s="4">
        <f>подсобка!E41*$B$30/100</f>
        <v>4.3</v>
      </c>
      <c r="G30" s="4">
        <f>подсобка!F41*$B$30/100</f>
        <v>0.005</v>
      </c>
      <c r="H30" s="4">
        <f>подсобка!G41*$B$30/100</f>
        <v>1</v>
      </c>
      <c r="I30" s="4">
        <f>подсобка!H41*$B$30/100</f>
        <v>0</v>
      </c>
      <c r="J30" s="4">
        <f>подсобка!I41*$B$30/100</f>
        <v>0.04</v>
      </c>
      <c r="K30" s="4">
        <f>подсобка!J41*$B$30/100</f>
        <v>3.1</v>
      </c>
      <c r="L30" s="4">
        <f>подсобка!K41*$B$30/100</f>
        <v>1.4</v>
      </c>
      <c r="M30" s="4">
        <f>подсобка!L41*$B$30/100</f>
        <v>5.8</v>
      </c>
      <c r="N30" s="4">
        <f>подсобка!M41*$B$30/100</f>
        <v>0.08</v>
      </c>
    </row>
    <row r="31" spans="1:14" s="15" customFormat="1" ht="18.75">
      <c r="A31" s="16" t="s">
        <v>208</v>
      </c>
      <c r="B31" s="4">
        <v>10</v>
      </c>
      <c r="C31" s="4">
        <f>подсобка!B52*$B$31/100</f>
        <v>0.13</v>
      </c>
      <c r="D31" s="4">
        <f>подсобка!C52*$B$31/100</f>
        <v>0.03</v>
      </c>
      <c r="E31" s="4">
        <f>подсобка!D52*$B$31/100</f>
        <v>0.73</v>
      </c>
      <c r="F31" s="4">
        <f>подсобка!E52*$B$31/100</f>
        <v>3.6</v>
      </c>
      <c r="G31" s="4">
        <f>подсобка!F52*$B$31/100</f>
        <v>0.003</v>
      </c>
      <c r="H31" s="4">
        <f>подсобка!G52*$B$31/100</f>
        <v>0.4</v>
      </c>
      <c r="I31" s="4">
        <f>подсобка!H52*$B$31/100</f>
        <v>0</v>
      </c>
      <c r="J31" s="4">
        <f>подсобка!I52*$B$31/100</f>
        <v>0.04</v>
      </c>
      <c r="K31" s="4">
        <f>подсобка!J52*$B$31/100</f>
        <v>4.2</v>
      </c>
      <c r="L31" s="4">
        <f>подсобка!K52*$B$31/100</f>
        <v>1.3</v>
      </c>
      <c r="M31" s="4">
        <f>подсобка!L52*$B$31/100</f>
        <v>4.1</v>
      </c>
      <c r="N31" s="4">
        <f>подсобка!M52*$B$31/100</f>
        <v>0.06</v>
      </c>
    </row>
    <row r="32" spans="1:14" s="15" customFormat="1" ht="18.75">
      <c r="A32" s="16" t="s">
        <v>197</v>
      </c>
      <c r="B32" s="4">
        <v>20</v>
      </c>
      <c r="C32" s="4">
        <f>подсобка!B54*$B$32/100</f>
        <v>1.14</v>
      </c>
      <c r="D32" s="4">
        <f>подсобка!C54*$B$32/100</f>
        <v>0.18</v>
      </c>
      <c r="E32" s="4">
        <f>подсобка!D54*$B$32/100</f>
        <v>10.26</v>
      </c>
      <c r="F32" s="4">
        <f>подсобка!E54*$B$32/100</f>
        <v>51.2</v>
      </c>
      <c r="G32" s="4">
        <f>подсобка!F54*$B$32/100</f>
        <v>0.034</v>
      </c>
      <c r="H32" s="4">
        <f>подсобка!G54*$B$32/100</f>
        <v>0</v>
      </c>
      <c r="I32" s="4">
        <f>подсобка!H54*$B$32/100</f>
        <v>0</v>
      </c>
      <c r="J32" s="4">
        <f>подсобка!I54*$B$32/100</f>
        <v>0.6</v>
      </c>
      <c r="K32" s="4">
        <f>подсобка!J54*$B$32/100</f>
        <v>3.6</v>
      </c>
      <c r="L32" s="4">
        <f>подсобка!K54*$B$32/100</f>
        <v>3.2</v>
      </c>
      <c r="M32" s="4">
        <f>подсобка!L54*$B$32/100</f>
        <v>17.2</v>
      </c>
      <c r="N32" s="4">
        <f>подсобка!M54*$B$32/100</f>
        <v>0.24</v>
      </c>
    </row>
    <row r="33" spans="1:14" s="15" customFormat="1" ht="18.75">
      <c r="A33" s="16" t="s">
        <v>193</v>
      </c>
      <c r="B33" s="4">
        <v>1</v>
      </c>
      <c r="C33" s="4">
        <f>подсобка!B107*$B$33/100</f>
        <v>0.07</v>
      </c>
      <c r="D33" s="4">
        <f>подсобка!C107*$B$33/100</f>
        <v>0.10099999999999999</v>
      </c>
      <c r="E33" s="4">
        <f>подсобка!D107*$B$33/100</f>
        <v>0.006999999999999999</v>
      </c>
      <c r="F33" s="4">
        <f>подсобка!E107*$B$33/100</f>
        <v>1.57</v>
      </c>
      <c r="G33" s="4">
        <f>подсобка!F107*$B$33/100</f>
        <v>0.0007000000000000001</v>
      </c>
      <c r="H33" s="4">
        <f>подсобка!G107*$B$33/100</f>
        <v>0</v>
      </c>
      <c r="I33" s="4">
        <f>подсобка!H107*$B$33/100</f>
        <v>0.0034999999999999996</v>
      </c>
      <c r="J33" s="4">
        <f>подсобка!I107*$B$33/100</f>
        <v>0.02</v>
      </c>
      <c r="K33" s="4">
        <f>подсобка!J107*$B$33/100</f>
        <v>0.55</v>
      </c>
      <c r="L33" s="4">
        <f>подсобка!K107*$B$33/100</f>
        <v>0.54</v>
      </c>
      <c r="M33" s="4">
        <f>подсобка!L107*$B$33/100</f>
        <v>1.85</v>
      </c>
      <c r="N33" s="4">
        <f>подсобка!M107*$B$33/100</f>
        <v>0.027000000000000003</v>
      </c>
    </row>
    <row r="34" spans="1:14" s="15" customFormat="1" ht="18.75">
      <c r="A34" s="16" t="s">
        <v>21</v>
      </c>
      <c r="B34" s="4">
        <v>10</v>
      </c>
      <c r="C34" s="4">
        <f>подсобка!B48*$B$34/100</f>
        <v>0.22</v>
      </c>
      <c r="D34" s="4">
        <f>подсобка!C48*$B$34/100</f>
        <v>0.24</v>
      </c>
      <c r="E34" s="4">
        <f>подсобка!D48*$B$34/100</f>
        <v>0.47</v>
      </c>
      <c r="F34" s="4">
        <f>подсобка!E48*$B$34/100</f>
        <v>5.8</v>
      </c>
      <c r="G34" s="4">
        <f>подсобка!F48*$B$34/100</f>
        <v>0.002</v>
      </c>
      <c r="H34" s="4">
        <f>подсобка!G48*$B$34/100</f>
        <v>0.1</v>
      </c>
      <c r="I34" s="4">
        <f>подсобка!H48*$B$34/100</f>
        <v>0.002</v>
      </c>
      <c r="J34" s="4">
        <f>подсобка!I48*$B$34/100</f>
        <v>0.03</v>
      </c>
      <c r="K34" s="4">
        <f>подсобка!J48*$B$34/100</f>
        <v>12.1</v>
      </c>
      <c r="L34" s="4">
        <f>подсобка!K48*$B$34/100</f>
        <v>1.4</v>
      </c>
      <c r="M34" s="4">
        <f>подсобка!L48*$B$34/100</f>
        <v>9.1</v>
      </c>
      <c r="N34" s="4">
        <f>подсобка!M48*$B$34/100</f>
        <v>0.01</v>
      </c>
    </row>
    <row r="35" spans="1:14" s="15" customFormat="1" ht="18.75">
      <c r="A35" s="16" t="s">
        <v>251</v>
      </c>
      <c r="B35" s="4">
        <v>30</v>
      </c>
      <c r="C35" s="4">
        <f>подсобка!B17*$B$35/100</f>
        <v>3.45</v>
      </c>
      <c r="D35" s="4">
        <f>подсобка!C17*$B$35/100</f>
        <v>2.85</v>
      </c>
      <c r="E35" s="4">
        <f>подсобка!D17*$B$35/100</f>
        <v>0</v>
      </c>
      <c r="F35" s="4">
        <f>подсобка!E17*$B$35/100</f>
        <v>56.1</v>
      </c>
      <c r="G35" s="4">
        <f>подсобка!F17*$B$35/100</f>
        <v>0.018</v>
      </c>
      <c r="H35" s="4">
        <f>подсобка!G17*$B$35/100</f>
        <v>0</v>
      </c>
      <c r="I35" s="4">
        <f>подсобка!H17*$B$35/100</f>
        <v>0</v>
      </c>
      <c r="J35" s="4">
        <f>подсобка!I17*$B$35/100</f>
        <v>0.12</v>
      </c>
      <c r="K35" s="4">
        <f>подсобка!J17*$B$35/100</f>
        <v>2.7</v>
      </c>
      <c r="L35" s="4">
        <f>подсобка!K17*$B$35/100</f>
        <v>6.3</v>
      </c>
      <c r="M35" s="4">
        <f>подсобка!L17*$B$35/100</f>
        <v>59.4</v>
      </c>
      <c r="N35" s="4">
        <f>подсобка!M17*$B$35/100</f>
        <v>0.78</v>
      </c>
    </row>
    <row r="36" spans="1:14" s="15" customFormat="1" ht="31.5">
      <c r="A36" s="17" t="s">
        <v>299</v>
      </c>
      <c r="B36" s="17" t="s">
        <v>308</v>
      </c>
      <c r="C36" s="17">
        <f>SUM(C37:C38)</f>
        <v>6.548</v>
      </c>
      <c r="D36" s="17">
        <f aca="true" t="shared" si="6" ref="D36:N36">SUM(D37:D38)</f>
        <v>5.72</v>
      </c>
      <c r="E36" s="17">
        <f t="shared" si="6"/>
        <v>18.971999999999998</v>
      </c>
      <c r="F36" s="17">
        <f t="shared" si="6"/>
        <v>165</v>
      </c>
      <c r="G36" s="17">
        <f t="shared" si="6"/>
        <v>0.35</v>
      </c>
      <c r="H36" s="17">
        <f t="shared" si="6"/>
        <v>0</v>
      </c>
      <c r="I36" s="17">
        <f t="shared" si="6"/>
        <v>0.04</v>
      </c>
      <c r="J36" s="17">
        <f t="shared" si="6"/>
        <v>4.726</v>
      </c>
      <c r="K36" s="17">
        <f t="shared" si="6"/>
        <v>46.26</v>
      </c>
      <c r="L36" s="17">
        <f t="shared" si="6"/>
        <v>44.24</v>
      </c>
      <c r="M36" s="17">
        <f t="shared" si="6"/>
        <v>114.52</v>
      </c>
      <c r="N36" s="17">
        <f t="shared" si="6"/>
        <v>3.516</v>
      </c>
    </row>
    <row r="37" spans="1:14" s="15" customFormat="1" ht="18.75">
      <c r="A37" s="16" t="s">
        <v>210</v>
      </c>
      <c r="B37" s="4">
        <v>50</v>
      </c>
      <c r="C37" s="4">
        <f>подсобка!B20*$B$37/100</f>
        <v>6.5</v>
      </c>
      <c r="D37" s="4">
        <f>подсобка!C20*$B$37/100</f>
        <v>0.8</v>
      </c>
      <c r="E37" s="4">
        <f>подсобка!D20*$B$37/100</f>
        <v>18.9</v>
      </c>
      <c r="F37" s="4">
        <f>подсобка!E20*$B$37/100</f>
        <v>113</v>
      </c>
      <c r="G37" s="4">
        <f>подсобка!F20*$B$37/100</f>
        <v>0.35</v>
      </c>
      <c r="H37" s="4">
        <f>подсобка!G20*$B$37/100</f>
        <v>0</v>
      </c>
      <c r="I37" s="4">
        <f>подсобка!H20*$B$37/100</f>
        <v>0</v>
      </c>
      <c r="J37" s="4">
        <f>подсобка!I20*$B$37/100</f>
        <v>4.55</v>
      </c>
      <c r="K37" s="4">
        <f>подсобка!J20*$B$37/100</f>
        <v>44.5</v>
      </c>
      <c r="L37" s="4">
        <f>подсобка!K20*$B$37/100</f>
        <v>44</v>
      </c>
      <c r="M37" s="4">
        <f>подсобка!L20*$B$37/100</f>
        <v>113</v>
      </c>
      <c r="N37" s="4">
        <f>подсобка!M20*$B$37/100</f>
        <v>3.5</v>
      </c>
    </row>
    <row r="38" spans="1:14" ht="15.75">
      <c r="A38" s="16" t="s">
        <v>200</v>
      </c>
      <c r="B38" s="4">
        <v>8</v>
      </c>
      <c r="C38" s="4">
        <f>подсобка!B45*$B$38/100</f>
        <v>0.048</v>
      </c>
      <c r="D38" s="4">
        <f>подсобка!C45*$B$38/100</f>
        <v>4.92</v>
      </c>
      <c r="E38" s="4">
        <f>подсобка!D45*$B$38/100</f>
        <v>0.07200000000000001</v>
      </c>
      <c r="F38" s="4">
        <f>подсобка!E45*$B$38/100</f>
        <v>52</v>
      </c>
      <c r="G38" s="4">
        <f>подсобка!F45*$B$38/100</f>
        <v>0</v>
      </c>
      <c r="H38" s="4">
        <f>подсобка!G45*$B$38/100</f>
        <v>0</v>
      </c>
      <c r="I38" s="4">
        <f>подсобка!H45*$B$38/100</f>
        <v>0.04</v>
      </c>
      <c r="J38" s="4">
        <f>подсобка!I45*$B$38/100</f>
        <v>0.17600000000000002</v>
      </c>
      <c r="K38" s="4">
        <f>подсобка!J45*$B$38/100</f>
        <v>1.76</v>
      </c>
      <c r="L38" s="4">
        <f>подсобка!K45*$B$38/100</f>
        <v>0.24</v>
      </c>
      <c r="M38" s="4">
        <f>подсобка!L45*$B$38/100</f>
        <v>1.52</v>
      </c>
      <c r="N38" s="4">
        <f>подсобка!M45*$B$38/100</f>
        <v>0.016</v>
      </c>
    </row>
    <row r="39" spans="1:14" ht="15" customHeight="1">
      <c r="A39" s="17" t="s">
        <v>252</v>
      </c>
      <c r="B39" s="17">
        <v>60</v>
      </c>
      <c r="C39" s="17">
        <f>SUM(C40:C46)</f>
        <v>8.74</v>
      </c>
      <c r="D39" s="17">
        <f aca="true" t="shared" si="7" ref="D39:N39">SUM(D40:D46)</f>
        <v>9.981</v>
      </c>
      <c r="E39" s="17">
        <f t="shared" si="7"/>
        <v>4.231</v>
      </c>
      <c r="F39" s="17">
        <f t="shared" si="7"/>
        <v>185.06</v>
      </c>
      <c r="G39" s="17">
        <f t="shared" si="7"/>
        <v>0.058800000000000005</v>
      </c>
      <c r="H39" s="17">
        <f t="shared" si="7"/>
        <v>2.44</v>
      </c>
      <c r="I39" s="17">
        <f t="shared" si="7"/>
        <v>0.015</v>
      </c>
      <c r="J39" s="17">
        <f t="shared" si="7"/>
        <v>1.9020000000000001</v>
      </c>
      <c r="K39" s="17">
        <f t="shared" si="7"/>
        <v>15.780000000000001</v>
      </c>
      <c r="L39" s="17">
        <f t="shared" si="7"/>
        <v>18.13</v>
      </c>
      <c r="M39" s="17">
        <f t="shared" si="7"/>
        <v>155.31</v>
      </c>
      <c r="N39" s="17">
        <f t="shared" si="7"/>
        <v>2.0940000000000003</v>
      </c>
    </row>
    <row r="40" spans="1:14" s="15" customFormat="1" ht="18.75">
      <c r="A40" s="16" t="s">
        <v>195</v>
      </c>
      <c r="B40" s="4">
        <v>3</v>
      </c>
      <c r="C40" s="4">
        <f>подсобка!B45*$B$40/100</f>
        <v>0.018</v>
      </c>
      <c r="D40" s="4">
        <f>подсобка!C45*$B$40/100</f>
        <v>1.845</v>
      </c>
      <c r="E40" s="4">
        <f>подсобка!D45*$B$40/100</f>
        <v>0.027000000000000003</v>
      </c>
      <c r="F40" s="4">
        <f>подсобка!E45*$B$40/100</f>
        <v>19.5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0.015</v>
      </c>
      <c r="J40" s="4">
        <f>подсобка!I45*$B$40/100</f>
        <v>0.066</v>
      </c>
      <c r="K40" s="4">
        <f>подсобка!J45*$B$40/100</f>
        <v>0.66</v>
      </c>
      <c r="L40" s="4">
        <f>подсобка!K45*$B$40/100</f>
        <v>0.09</v>
      </c>
      <c r="M40" s="4">
        <f>подсобка!L45*$B$40/100</f>
        <v>0.57</v>
      </c>
      <c r="N40" s="4">
        <f>подсобка!M45*$B$40/100</f>
        <v>0.006000000000000001</v>
      </c>
    </row>
    <row r="41" spans="1:14" s="15" customFormat="1" ht="18.75">
      <c r="A41" s="16" t="s">
        <v>208</v>
      </c>
      <c r="B41" s="4">
        <v>10</v>
      </c>
      <c r="C41" s="4">
        <f>подсобка!B52*$B$41/100</f>
        <v>0.13</v>
      </c>
      <c r="D41" s="4">
        <f>подсобка!C52*$B$41/100</f>
        <v>0.03</v>
      </c>
      <c r="E41" s="4">
        <f>подсобка!D52*$B$41/100</f>
        <v>0.73</v>
      </c>
      <c r="F41" s="4">
        <f>подсобка!E52*$B$41/100</f>
        <v>3.6</v>
      </c>
      <c r="G41" s="4">
        <f>подсобка!F52*$B$41/100</f>
        <v>0.003</v>
      </c>
      <c r="H41" s="4">
        <f>подсобка!G52*$B$41/100</f>
        <v>0.4</v>
      </c>
      <c r="I41" s="4">
        <f>подсобка!H52*$B$41/100</f>
        <v>0</v>
      </c>
      <c r="J41" s="4">
        <f>подсобка!I52*$B$41/100</f>
        <v>0.04</v>
      </c>
      <c r="K41" s="4">
        <f>подсобка!J52*$B$41/100</f>
        <v>4.2</v>
      </c>
      <c r="L41" s="4">
        <f>подсобка!K52*$B$41/100</f>
        <v>1.3</v>
      </c>
      <c r="M41" s="4">
        <f>подсобка!L52*$B$41/100</f>
        <v>4.1</v>
      </c>
      <c r="N41" s="4">
        <f>подсобка!M52*$B$41/100</f>
        <v>0.06</v>
      </c>
    </row>
    <row r="42" spans="1:14" s="15" customFormat="1" ht="18.75">
      <c r="A42" s="16" t="s">
        <v>207</v>
      </c>
      <c r="B42" s="4">
        <v>10</v>
      </c>
      <c r="C42" s="4">
        <f>подсобка!B41*$B$42/100</f>
        <v>0.17</v>
      </c>
      <c r="D42" s="4">
        <f>подсобка!C41*$B$42/100</f>
        <v>0</v>
      </c>
      <c r="E42" s="4">
        <f>подсобка!D41*$B$42/100</f>
        <v>0.95</v>
      </c>
      <c r="F42" s="4">
        <f>подсобка!E41*$B$42/100</f>
        <v>4.3</v>
      </c>
      <c r="G42" s="4">
        <f>подсобка!F41*$B$42/100</f>
        <v>0.005</v>
      </c>
      <c r="H42" s="4">
        <f>подсобка!G41*$B$42/100</f>
        <v>1</v>
      </c>
      <c r="I42" s="4">
        <f>подсобка!H41*$B$42/100</f>
        <v>0</v>
      </c>
      <c r="J42" s="4">
        <f>подсобка!I41*$B$42/100</f>
        <v>0.04</v>
      </c>
      <c r="K42" s="4">
        <f>подсобка!J41*$B$42/100</f>
        <v>3.1</v>
      </c>
      <c r="L42" s="4">
        <f>подсобка!K41*$B$42/100</f>
        <v>1.4</v>
      </c>
      <c r="M42" s="4">
        <f>подсобка!L41*$B$42/100</f>
        <v>5.8</v>
      </c>
      <c r="N42" s="4">
        <f>подсобка!M41*$B$42/100</f>
        <v>0.08</v>
      </c>
    </row>
    <row r="43" spans="1:14" s="15" customFormat="1" ht="18.75">
      <c r="A43" s="16" t="s">
        <v>222</v>
      </c>
      <c r="B43" s="4">
        <v>4</v>
      </c>
      <c r="C43" s="4">
        <f>подсобка!B92*$B$43/100</f>
        <v>0.14400000000000002</v>
      </c>
      <c r="D43" s="4">
        <f>подсобка!C92*$B$43/100</f>
        <v>0</v>
      </c>
      <c r="E43" s="4">
        <f>подсобка!D92*$B$43/100</f>
        <v>0.47200000000000003</v>
      </c>
      <c r="F43" s="4">
        <f>подсобка!E92*$B$43/100</f>
        <v>2.52</v>
      </c>
      <c r="G43" s="4">
        <f>подсобка!F92*$B$43/100</f>
        <v>0.002</v>
      </c>
      <c r="H43" s="4">
        <f>подсобка!G92*$B$43/100</f>
        <v>1.04</v>
      </c>
      <c r="I43" s="4">
        <f>подсобка!H92*$B$43/100</f>
        <v>0</v>
      </c>
      <c r="J43" s="4">
        <f>подсобка!I92*$B$43/100</f>
        <v>0.016</v>
      </c>
      <c r="K43" s="4">
        <f>подсобка!J92*$B$43/100</f>
        <v>0.8</v>
      </c>
      <c r="L43" s="4">
        <f>подсобка!K92*$B$43/100</f>
        <v>0</v>
      </c>
      <c r="M43" s="4">
        <f>подсобка!L92*$B$43/100</f>
        <v>2.8</v>
      </c>
      <c r="N43" s="4">
        <f>подсобка!M92*$B$43/100</f>
        <v>0.08</v>
      </c>
    </row>
    <row r="44" spans="1:14" s="15" customFormat="1" ht="18.75">
      <c r="A44" s="16" t="s">
        <v>197</v>
      </c>
      <c r="B44" s="4">
        <v>4</v>
      </c>
      <c r="C44" s="4">
        <f>подсобка!B54*$B$44/100</f>
        <v>0.228</v>
      </c>
      <c r="D44" s="4">
        <f>подсобка!C54*$B$44/100</f>
        <v>0.036000000000000004</v>
      </c>
      <c r="E44" s="4">
        <f>подсобка!D54*$B$44/100</f>
        <v>2.052</v>
      </c>
      <c r="F44" s="4">
        <f>подсобка!E54*$B$44/100</f>
        <v>10.24</v>
      </c>
      <c r="G44" s="4">
        <f>подсобка!F54*$B$44/100</f>
        <v>0.0068000000000000005</v>
      </c>
      <c r="H44" s="4">
        <f>подсобка!G54*$B$44/100</f>
        <v>0</v>
      </c>
      <c r="I44" s="4">
        <f>подсобка!H54*$B$44/100</f>
        <v>0</v>
      </c>
      <c r="J44" s="4">
        <f>подсобка!I54*$B$44/100</f>
        <v>0.12</v>
      </c>
      <c r="K44" s="4">
        <f>подсобка!J54*$B$44/100</f>
        <v>0.72</v>
      </c>
      <c r="L44" s="4">
        <f>подсобка!K54*$B$44/100</f>
        <v>0.64</v>
      </c>
      <c r="M44" s="4">
        <f>подсобка!L54*$B$44/100</f>
        <v>3.44</v>
      </c>
      <c r="N44" s="4">
        <f>подсобка!M54*$B$44/100</f>
        <v>0.048</v>
      </c>
    </row>
    <row r="45" spans="1:14" s="15" customFormat="1" ht="18.75">
      <c r="A45" s="16" t="s">
        <v>198</v>
      </c>
      <c r="B45" s="4" t="s">
        <v>196</v>
      </c>
      <c r="C45" s="4">
        <f>подсобка!B44*$B$45/100</f>
        <v>0</v>
      </c>
      <c r="D45" s="4">
        <f>подсобка!C44*$B$45/100</f>
        <v>1.42</v>
      </c>
      <c r="E45" s="4">
        <f>подсобка!D44*$B$45/100</f>
        <v>0</v>
      </c>
      <c r="F45" s="4">
        <f>подсобка!E44*$B$45/100</f>
        <v>14</v>
      </c>
      <c r="G45" s="4">
        <f>подсобка!F44*$B$45/100</f>
        <v>0</v>
      </c>
      <c r="H45" s="4">
        <f>подсобка!G44*$B$45/100</f>
        <v>0</v>
      </c>
      <c r="I45" s="4">
        <f>подсобка!H44*$B$45/100</f>
        <v>0</v>
      </c>
      <c r="J45" s="4">
        <f>подсобка!I44*$B$45/100</f>
        <v>1.34</v>
      </c>
      <c r="K45" s="4">
        <f>подсобка!J44*$B$45/100</f>
        <v>0</v>
      </c>
      <c r="L45" s="4">
        <f>подсобка!K44*$B$45/100</f>
        <v>0</v>
      </c>
      <c r="M45" s="4">
        <f>подсобка!L44*$B$45/100</f>
        <v>0</v>
      </c>
      <c r="N45" s="4">
        <f>подсобка!M44*$B$45/100</f>
        <v>0</v>
      </c>
    </row>
    <row r="46" spans="1:14" s="15" customFormat="1" ht="18.75">
      <c r="A46" s="16" t="s">
        <v>253</v>
      </c>
      <c r="B46" s="4">
        <v>70</v>
      </c>
      <c r="C46" s="4">
        <f>подсобка!B17*$B$46/100</f>
        <v>8.05</v>
      </c>
      <c r="D46" s="4">
        <f>подсобка!C17*$B$46/100</f>
        <v>6.65</v>
      </c>
      <c r="E46" s="4">
        <f>подсобка!D17*$B$46/100</f>
        <v>0</v>
      </c>
      <c r="F46" s="4">
        <f>подсобка!E17*$B$46/100</f>
        <v>130.9</v>
      </c>
      <c r="G46" s="4">
        <f>подсобка!F17*$B$46/100</f>
        <v>0.042</v>
      </c>
      <c r="H46" s="4">
        <f>подсобка!G17*$B$46/100</f>
        <v>0</v>
      </c>
      <c r="I46" s="4">
        <f>подсобка!H17*$B$46/100</f>
        <v>0</v>
      </c>
      <c r="J46" s="4">
        <f>подсобка!I17*$B$46/100</f>
        <v>0.28</v>
      </c>
      <c r="K46" s="4">
        <f>подсобка!J17*$B$46/100</f>
        <v>6.3</v>
      </c>
      <c r="L46" s="4">
        <f>подсобка!K17*$B$46/100</f>
        <v>14.7</v>
      </c>
      <c r="M46" s="4">
        <f>подсобка!L17*$B$46/100</f>
        <v>138.6</v>
      </c>
      <c r="N46" s="4">
        <f>подсобка!M17*$B$46/100</f>
        <v>1.82</v>
      </c>
    </row>
    <row r="47" spans="1:14" ht="31.5">
      <c r="A47" s="17" t="s">
        <v>15</v>
      </c>
      <c r="B47" s="17" t="s">
        <v>16</v>
      </c>
      <c r="C47" s="17">
        <f>SUM(C48:C49)</f>
        <v>0.03</v>
      </c>
      <c r="D47" s="17">
        <f aca="true" t="shared" si="8" ref="D47:N47">SUM(D48:D49)</f>
        <v>0</v>
      </c>
      <c r="E47" s="17">
        <f t="shared" si="8"/>
        <v>10.575999999999999</v>
      </c>
      <c r="F47" s="17">
        <f t="shared" si="8"/>
        <v>39.36</v>
      </c>
      <c r="G47" s="17">
        <f t="shared" si="8"/>
        <v>0.0003</v>
      </c>
      <c r="H47" s="17">
        <f t="shared" si="8"/>
        <v>0.02</v>
      </c>
      <c r="I47" s="17">
        <f t="shared" si="8"/>
        <v>0.01</v>
      </c>
      <c r="J47" s="17">
        <f t="shared" si="8"/>
        <v>0</v>
      </c>
      <c r="K47" s="17">
        <f t="shared" si="8"/>
        <v>1.52</v>
      </c>
      <c r="L47" s="17">
        <f t="shared" si="8"/>
        <v>0.97</v>
      </c>
      <c r="M47" s="17">
        <f t="shared" si="8"/>
        <v>1.98</v>
      </c>
      <c r="N47" s="17">
        <f t="shared" si="8"/>
        <v>0.069</v>
      </c>
    </row>
    <row r="48" spans="1:14" ht="15.75">
      <c r="A48" s="16" t="s">
        <v>211</v>
      </c>
      <c r="B48" s="4">
        <v>10</v>
      </c>
      <c r="C48" s="4">
        <f>подсобка!B81*$B$48/100</f>
        <v>0.03</v>
      </c>
      <c r="D48" s="4">
        <f>подсобка!C81*$B$48/100</f>
        <v>0</v>
      </c>
      <c r="E48" s="4">
        <f>подсобка!D81*$B$48/100</f>
        <v>1.45</v>
      </c>
      <c r="F48" s="4">
        <f>подсобка!E81*$B$48/100</f>
        <v>5.56</v>
      </c>
      <c r="G48" s="4">
        <f>подсобка!F81*$B$48/100</f>
        <v>0.0003</v>
      </c>
      <c r="H48" s="4">
        <f>подсобка!G81*$B$48/100</f>
        <v>0.02</v>
      </c>
      <c r="I48" s="4">
        <f>подсобка!H81*$B$48/100</f>
        <v>0.01</v>
      </c>
      <c r="J48" s="4">
        <f>подсобка!I81*$B$48/100</f>
        <v>0</v>
      </c>
      <c r="K48" s="4">
        <f>подсобка!J81*$B$48/100</f>
        <v>1.26</v>
      </c>
      <c r="L48" s="4">
        <f>подсобка!K81*$B$48/100</f>
        <v>0.97</v>
      </c>
      <c r="M48" s="4">
        <f>подсобка!L81*$B$48/100</f>
        <v>1.98</v>
      </c>
      <c r="N48" s="4">
        <f>подсобка!M81*$B$48/100</f>
        <v>0.03</v>
      </c>
    </row>
    <row r="49" spans="1:14" s="15" customFormat="1" ht="18.75">
      <c r="A49" s="16" t="s">
        <v>204</v>
      </c>
      <c r="B49" s="4">
        <v>13</v>
      </c>
      <c r="C49" s="4">
        <f>подсобка!B73*$B$49/100</f>
        <v>0</v>
      </c>
      <c r="D49" s="4">
        <f>подсобка!C73*$B$49/100</f>
        <v>0</v>
      </c>
      <c r="E49" s="4">
        <f>подсобка!D73*$B$49/100</f>
        <v>9.126</v>
      </c>
      <c r="F49" s="4">
        <f>подсобка!E73*$B$49/100</f>
        <v>33.8</v>
      </c>
      <c r="G49" s="4">
        <f>подсобка!F73*$B$49/100</f>
        <v>0</v>
      </c>
      <c r="H49" s="4">
        <f>подсобка!G73*$B$49/100</f>
        <v>0</v>
      </c>
      <c r="I49" s="4">
        <f>подсобка!H73*$B$49/100</f>
        <v>0</v>
      </c>
      <c r="J49" s="4">
        <f>подсобка!I73*$B$49/100</f>
        <v>0</v>
      </c>
      <c r="K49" s="4">
        <f>подсобка!J73*$B$49/100</f>
        <v>0.26</v>
      </c>
      <c r="L49" s="4">
        <f>подсобка!K73*$B$49/100</f>
        <v>0</v>
      </c>
      <c r="M49" s="4">
        <f>подсобка!L73*$B$49/100</f>
        <v>0</v>
      </c>
      <c r="N49" s="4">
        <f>подсобка!M73*$B$49/100</f>
        <v>0.039</v>
      </c>
    </row>
    <row r="50" spans="1:14" ht="15.75">
      <c r="A50" s="17" t="s">
        <v>17</v>
      </c>
      <c r="B50" s="17">
        <v>30</v>
      </c>
      <c r="C50" s="17">
        <f>подсобка!B97*$B$50/100</f>
        <v>1.35</v>
      </c>
      <c r="D50" s="17">
        <f>подсобка!C97*$B$50/100</f>
        <v>0.18</v>
      </c>
      <c r="E50" s="17">
        <f>подсобка!D97*$B$50/100</f>
        <v>13.65</v>
      </c>
      <c r="F50" s="17">
        <f>подсобка!E97*$B$50/100</f>
        <v>54</v>
      </c>
      <c r="G50" s="17">
        <f>подсобка!F97*$B$50/100</f>
        <v>0.033</v>
      </c>
      <c r="H50" s="17">
        <f>подсобка!G97*$B$50/100</f>
        <v>0</v>
      </c>
      <c r="I50" s="17">
        <f>подсобка!H97*$B$50/100</f>
        <v>0</v>
      </c>
      <c r="J50" s="17">
        <f>подсобка!I97*$B$50/100</f>
        <v>0.9</v>
      </c>
      <c r="K50" s="17">
        <f>подсобка!J97*$B$50/100</f>
        <v>6</v>
      </c>
      <c r="L50" s="17">
        <f>подсобка!K97*$B$50/100</f>
        <v>4.2</v>
      </c>
      <c r="M50" s="17">
        <f>подсобка!L97*$B$50/100</f>
        <v>19.5</v>
      </c>
      <c r="N50" s="17">
        <f>подсобка!M97*$B$50/100</f>
        <v>0.27</v>
      </c>
    </row>
    <row r="51" spans="1:14" ht="15.75">
      <c r="A51" s="17" t="s">
        <v>18</v>
      </c>
      <c r="B51" s="17">
        <v>60</v>
      </c>
      <c r="C51" s="17">
        <f>подсобка!B98*$B$51/100</f>
        <v>1.5</v>
      </c>
      <c r="D51" s="17">
        <f>подсобка!C98*$B$51/100</f>
        <v>0.42</v>
      </c>
      <c r="E51" s="17">
        <f>подсобка!D98*$B$51/100</f>
        <v>15.84</v>
      </c>
      <c r="F51" s="17">
        <f>подсобка!E98*$B$51/100</f>
        <v>90</v>
      </c>
      <c r="G51" s="17">
        <f>подсобка!F98*$B$51/100</f>
        <v>0.048</v>
      </c>
      <c r="H51" s="17">
        <f>подсобка!G98*$B$51/100</f>
        <v>0</v>
      </c>
      <c r="I51" s="17">
        <f>подсобка!H98*$B$51/100</f>
        <v>0</v>
      </c>
      <c r="J51" s="17">
        <f>подсобка!I98*$B$51/100</f>
        <v>1.8</v>
      </c>
      <c r="K51" s="17">
        <f>подсобка!J98*$B$51/100</f>
        <v>12.6</v>
      </c>
      <c r="L51" s="17">
        <f>подсобка!K98*$B$51/100</f>
        <v>11.4</v>
      </c>
      <c r="M51" s="17">
        <f>подсобка!L98*$B$51/100</f>
        <v>52.2</v>
      </c>
      <c r="N51" s="17">
        <f>подсобка!M98*$B$51/100</f>
        <v>1.2</v>
      </c>
    </row>
    <row r="52" spans="1:14" ht="15.75">
      <c r="A52" s="18" t="s">
        <v>10</v>
      </c>
      <c r="B52" s="18"/>
      <c r="C52" s="18">
        <f>SUM(C20,5ТК!C27,C36,C39,C47,C50:C51)</f>
        <v>24.236000000000004</v>
      </c>
      <c r="D52" s="18">
        <f>SUM(D20,5ТК!D27,D36,D39,D47,D50:D51)</f>
        <v>23.846000000000004</v>
      </c>
      <c r="E52" s="18">
        <f>SUM(E20,5ТК!E27,E36,E39,E47,E50:E51)</f>
        <v>81.15800000000002</v>
      </c>
      <c r="F52" s="18">
        <f>SUM(F20,5ТК!F27,F36,F39,F47,F50:F51)</f>
        <v>727.12</v>
      </c>
      <c r="G52" s="18">
        <f>SUM(G20,5ТК!G27,G36,G39,G47,G50:G51)</f>
        <v>0.6121</v>
      </c>
      <c r="H52" s="18">
        <f>SUM(H20,5ТК!H27,H36,H39,H47,H50:H51)</f>
        <v>36.86</v>
      </c>
      <c r="I52" s="18">
        <f>SUM(I20,5ТК!I27,I36,I39,I47,I50:I51)</f>
        <v>0.09</v>
      </c>
      <c r="J52" s="18">
        <f>SUM(J20,5ТК!J27,J36,J39,J47,J50:J51)</f>
        <v>11.758000000000001</v>
      </c>
      <c r="K52" s="18">
        <f>SUM(K20,5ТК!K27,K36,K39,K47,K50:K51)</f>
        <v>126.69999999999997</v>
      </c>
      <c r="L52" s="18">
        <f>SUM(L20,5ТК!L27,L36,L39,L47,L50:L51)</f>
        <v>110.69000000000001</v>
      </c>
      <c r="M52" s="18">
        <f>SUM(M20,5ТК!M27,M36,M39,M47,M50:M51)</f>
        <v>470.16</v>
      </c>
      <c r="N52" s="18">
        <f>SUM(N20,5ТК!N27,N36,N39,N47,N50:N51)</f>
        <v>9.555000000000001</v>
      </c>
    </row>
    <row r="53" spans="1:14" ht="18.75">
      <c r="A53" s="2" t="s">
        <v>19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31.5">
      <c r="A54" s="17" t="s">
        <v>174</v>
      </c>
      <c r="B54" s="17" t="s">
        <v>175</v>
      </c>
      <c r="C54" s="17">
        <f>SUM(C55:C62)</f>
        <v>3.771</v>
      </c>
      <c r="D54" s="17">
        <f aca="true" t="shared" si="9" ref="D54:N54">SUM(D55:D62)</f>
        <v>4.510000000000001</v>
      </c>
      <c r="E54" s="17">
        <f t="shared" si="9"/>
        <v>32.48</v>
      </c>
      <c r="F54" s="17">
        <f t="shared" si="9"/>
        <v>194.9</v>
      </c>
      <c r="G54" s="17">
        <f t="shared" si="9"/>
        <v>0.1002</v>
      </c>
      <c r="H54" s="17">
        <f t="shared" si="9"/>
        <v>0.3</v>
      </c>
      <c r="I54" s="17">
        <f t="shared" si="9"/>
        <v>0.037</v>
      </c>
      <c r="J54" s="17">
        <f t="shared" si="9"/>
        <v>2.81</v>
      </c>
      <c r="K54" s="17">
        <f t="shared" si="9"/>
        <v>51.98</v>
      </c>
      <c r="L54" s="17">
        <f t="shared" si="9"/>
        <v>17.02</v>
      </c>
      <c r="M54" s="17">
        <f t="shared" si="9"/>
        <v>87.63</v>
      </c>
      <c r="N54" s="17">
        <f t="shared" si="9"/>
        <v>0.92</v>
      </c>
    </row>
    <row r="55" spans="1:14" s="15" customFormat="1" ht="18.75">
      <c r="A55" s="16" t="s">
        <v>204</v>
      </c>
      <c r="B55" s="4" t="s">
        <v>212</v>
      </c>
      <c r="C55" s="4">
        <f>подсобка!B73*$B$55/100</f>
        <v>0</v>
      </c>
      <c r="D55" s="4">
        <f>подсобка!C73*$B$55/100</f>
        <v>0</v>
      </c>
      <c r="E55" s="4">
        <f>подсобка!D73*$B$55/100</f>
        <v>7.02</v>
      </c>
      <c r="F55" s="4">
        <f>подсобка!E73*$B$55/100</f>
        <v>26</v>
      </c>
      <c r="G55" s="4">
        <f>подсобка!F73*$B$55/100</f>
        <v>0</v>
      </c>
      <c r="H55" s="4">
        <f>подсобка!G73*$B$55/100</f>
        <v>0</v>
      </c>
      <c r="I55" s="4">
        <f>подсобка!H73*$B$55/100</f>
        <v>0</v>
      </c>
      <c r="J55" s="4">
        <f>подсобка!I73*$B$55/100</f>
        <v>0</v>
      </c>
      <c r="K55" s="4">
        <f>подсобка!J73*$B$55/100</f>
        <v>0.2</v>
      </c>
      <c r="L55" s="4">
        <f>подсобка!K73*$B$55/100</f>
        <v>0</v>
      </c>
      <c r="M55" s="4">
        <f>подсобка!L73*$B$55/100</f>
        <v>0</v>
      </c>
      <c r="N55" s="4">
        <f>подсобка!M73*$B$55/100</f>
        <v>0.03</v>
      </c>
    </row>
    <row r="56" spans="1:14" s="15" customFormat="1" ht="18.75">
      <c r="A56" s="16" t="s">
        <v>21</v>
      </c>
      <c r="B56" s="4" t="s">
        <v>213</v>
      </c>
      <c r="C56" s="4">
        <f>подсобка!B48*$B$56/100</f>
        <v>0.66</v>
      </c>
      <c r="D56" s="4">
        <f>подсобка!C48*$B$56/100</f>
        <v>0.72</v>
      </c>
      <c r="E56" s="4">
        <f>подсобка!D48*$B$56/100</f>
        <v>1.41</v>
      </c>
      <c r="F56" s="4">
        <f>подсобка!E48*$B$56/100</f>
        <v>17.4</v>
      </c>
      <c r="G56" s="4">
        <f>подсобка!F48*$B$56/100</f>
        <v>0.006</v>
      </c>
      <c r="H56" s="4">
        <f>подсобка!G48*$B$56/100</f>
        <v>0.3</v>
      </c>
      <c r="I56" s="4">
        <f>подсобка!H48*$B$56/100</f>
        <v>0.006</v>
      </c>
      <c r="J56" s="4">
        <f>подсобка!I48*$B$56/100</f>
        <v>0.09</v>
      </c>
      <c r="K56" s="4">
        <f>подсобка!J48*$B$56/100</f>
        <v>36.3</v>
      </c>
      <c r="L56" s="4">
        <f>подсобка!K48*$B$56/100</f>
        <v>4.2</v>
      </c>
      <c r="M56" s="4">
        <f>подсобка!L48*$B$56/100</f>
        <v>27.3</v>
      </c>
      <c r="N56" s="4">
        <f>подсобка!M48*$B$56/100</f>
        <v>0.03</v>
      </c>
    </row>
    <row r="57" spans="1:14" s="15" customFormat="1" ht="18.75">
      <c r="A57" s="16" t="s">
        <v>193</v>
      </c>
      <c r="B57" s="4">
        <v>6</v>
      </c>
      <c r="C57" s="4">
        <f>подсобка!B107*$B$57/100</f>
        <v>0.42</v>
      </c>
      <c r="D57" s="4">
        <f>подсобка!C107*$B$57/100</f>
        <v>0.606</v>
      </c>
      <c r="E57" s="4">
        <f>подсобка!D107*$B$57/100</f>
        <v>0.041999999999999996</v>
      </c>
      <c r="F57" s="4">
        <f>подсобка!E107*$B$57/100</f>
        <v>9.42</v>
      </c>
      <c r="G57" s="4">
        <f>подсобка!F107*$B$57/100</f>
        <v>0.004200000000000001</v>
      </c>
      <c r="H57" s="4">
        <f>подсобка!G107*$B$57/100</f>
        <v>0</v>
      </c>
      <c r="I57" s="4">
        <f>подсобка!H107*$B$57/100</f>
        <v>0.020999999999999998</v>
      </c>
      <c r="J57" s="4">
        <f>подсобка!I107*$B$57/100</f>
        <v>0.12</v>
      </c>
      <c r="K57" s="4">
        <f>подсобка!J107*$B$57/100</f>
        <v>3.3</v>
      </c>
      <c r="L57" s="4">
        <f>подсобка!K107*$B$57/100</f>
        <v>3.24</v>
      </c>
      <c r="M57" s="4">
        <f>подсобка!L107*$B$57/100</f>
        <v>11.1</v>
      </c>
      <c r="N57" s="4">
        <f>подсобка!M107*$B$57/100</f>
        <v>0.16200000000000003</v>
      </c>
    </row>
    <row r="58" spans="1:14" s="15" customFormat="1" ht="18.75">
      <c r="A58" s="16" t="s">
        <v>197</v>
      </c>
      <c r="B58" s="4">
        <v>40</v>
      </c>
      <c r="C58" s="4">
        <f>подсобка!B54*$B$58/100</f>
        <v>2.28</v>
      </c>
      <c r="D58" s="4">
        <f>подсобка!C54*$B$58/100</f>
        <v>0.36</v>
      </c>
      <c r="E58" s="4">
        <f>подсобка!D54*$B$58/100</f>
        <v>20.52</v>
      </c>
      <c r="F58" s="4">
        <f>подсобка!E54*$B$58/100</f>
        <v>102.4</v>
      </c>
      <c r="G58" s="4">
        <f>подсобка!F54*$B$58/100</f>
        <v>0.068</v>
      </c>
      <c r="H58" s="4">
        <f>подсобка!G54*$B$58/100</f>
        <v>0</v>
      </c>
      <c r="I58" s="4">
        <f>подсобка!H54*$B$58/100</f>
        <v>0</v>
      </c>
      <c r="J58" s="4">
        <f>подсобка!I54*$B$58/100</f>
        <v>1.2</v>
      </c>
      <c r="K58" s="4">
        <f>подсобка!J54*$B$58/100</f>
        <v>7.2</v>
      </c>
      <c r="L58" s="4">
        <f>подсобка!K54*$B$58/100</f>
        <v>6.4</v>
      </c>
      <c r="M58" s="4">
        <f>подсобка!L54*$B$58/100</f>
        <v>34.4</v>
      </c>
      <c r="N58" s="4">
        <f>подсобка!M54*$B$58/100</f>
        <v>0.48</v>
      </c>
    </row>
    <row r="59" spans="1:14" s="15" customFormat="1" ht="18.75">
      <c r="A59" s="16" t="s">
        <v>214</v>
      </c>
      <c r="B59" s="4">
        <v>2</v>
      </c>
      <c r="C59" s="4">
        <f>подсобка!B26*$B$59/100</f>
        <v>0.254</v>
      </c>
      <c r="D59" s="4">
        <f>подсобка!C26*$B$59/100</f>
        <v>0.14400000000000002</v>
      </c>
      <c r="E59" s="4">
        <f>подсобка!D26*$B$59/100</f>
        <v>0.17</v>
      </c>
      <c r="F59" s="4">
        <f>подсобка!E26*$B$59/100</f>
        <v>2.18</v>
      </c>
      <c r="G59" s="4">
        <f>подсобка!F26*$B$59/100</f>
        <v>0.012</v>
      </c>
      <c r="H59" s="4">
        <f>подсобка!G26*$B$59/100</f>
        <v>0</v>
      </c>
      <c r="I59" s="4">
        <f>подсобка!H26*$B$59/100</f>
        <v>0</v>
      </c>
      <c r="J59" s="4">
        <f>подсобка!I26*$B$59/100</f>
        <v>0.016</v>
      </c>
      <c r="K59" s="4">
        <f>подсобка!J26*$B$59/100</f>
        <v>0.54</v>
      </c>
      <c r="L59" s="4">
        <f>подсобка!K26*$B$59/100</f>
        <v>1.02</v>
      </c>
      <c r="M59" s="4">
        <f>подсобка!L26*$B$59/100</f>
        <v>8</v>
      </c>
      <c r="N59" s="4">
        <f>подсобка!M26*$B$59/100</f>
        <v>0.064</v>
      </c>
    </row>
    <row r="60" spans="1:14" s="15" customFormat="1" ht="18.75">
      <c r="A60" s="16" t="s">
        <v>198</v>
      </c>
      <c r="B60" s="4" t="s">
        <v>196</v>
      </c>
      <c r="C60" s="4">
        <f>подсобка!B44*$B$60/100</f>
        <v>0</v>
      </c>
      <c r="D60" s="4">
        <f>подсобка!C44*$B$60/100</f>
        <v>1.42</v>
      </c>
      <c r="E60" s="4">
        <f>подсобка!D44*$B$60/100</f>
        <v>0</v>
      </c>
      <c r="F60" s="4">
        <f>подсобка!E44*$B$60/100</f>
        <v>14</v>
      </c>
      <c r="G60" s="4">
        <f>подсобка!F44*$B$60/100</f>
        <v>0</v>
      </c>
      <c r="H60" s="4">
        <f>подсобка!G44*$B$60/100</f>
        <v>0</v>
      </c>
      <c r="I60" s="4">
        <f>подсобка!H44*$B$60/100</f>
        <v>0</v>
      </c>
      <c r="J60" s="4">
        <f>подсобка!I44*$B$60/100</f>
        <v>1.34</v>
      </c>
      <c r="K60" s="4">
        <f>подсобка!J44*$B$60/100</f>
        <v>0</v>
      </c>
      <c r="L60" s="4">
        <f>подсобка!K44*$B$60/100</f>
        <v>0</v>
      </c>
      <c r="M60" s="4">
        <f>подсобка!L44*$B$60/100</f>
        <v>0</v>
      </c>
      <c r="N60" s="4">
        <f>подсобка!M44*$B$60/100</f>
        <v>0</v>
      </c>
    </row>
    <row r="61" spans="1:14" s="15" customFormat="1" ht="18.75">
      <c r="A61" s="16" t="s">
        <v>195</v>
      </c>
      <c r="B61" s="4" t="s">
        <v>196</v>
      </c>
      <c r="C61" s="4">
        <f>подсобка!B45*$B$61/100</f>
        <v>0.012</v>
      </c>
      <c r="D61" s="4">
        <f>подсобка!C45*$B$61/100</f>
        <v>1.23</v>
      </c>
      <c r="E61" s="4">
        <f>подсобка!D45*$B$61/100</f>
        <v>0.018000000000000002</v>
      </c>
      <c r="F61" s="4">
        <f>подсобка!E45*$B$61/100</f>
        <v>13</v>
      </c>
      <c r="G61" s="4">
        <f>подсобка!F45*$B$61/100</f>
        <v>0</v>
      </c>
      <c r="H61" s="4">
        <f>подсобка!G45*$B$61/100</f>
        <v>0</v>
      </c>
      <c r="I61" s="4">
        <f>подсобка!H45*$B$61/100</f>
        <v>0.01</v>
      </c>
      <c r="J61" s="4">
        <f>подсобка!I45*$B$61/100</f>
        <v>0.044000000000000004</v>
      </c>
      <c r="K61" s="4">
        <f>подсобка!J45*$B$61/100</f>
        <v>0.44</v>
      </c>
      <c r="L61" s="4">
        <f>подсобка!K45*$B$61/100</f>
        <v>0.06</v>
      </c>
      <c r="M61" s="4">
        <f>подсобка!L45*$B$61/100</f>
        <v>0.38</v>
      </c>
      <c r="N61" s="4">
        <f>подсобка!M45*$B$61/100</f>
        <v>0.004</v>
      </c>
    </row>
    <row r="62" spans="1:14" s="15" customFormat="1" ht="18.75">
      <c r="A62" s="16" t="s">
        <v>215</v>
      </c>
      <c r="B62" s="4">
        <v>5</v>
      </c>
      <c r="C62" s="4">
        <f>подсобка!B27*$B$62/100</f>
        <v>0.145</v>
      </c>
      <c r="D62" s="4">
        <f>подсобка!C27*$B$62/100</f>
        <v>0.03</v>
      </c>
      <c r="E62" s="4">
        <f>подсобка!D27*$B$62/100</f>
        <v>3.3</v>
      </c>
      <c r="F62" s="4">
        <f>подсобка!E27*$B$62/100</f>
        <v>10.5</v>
      </c>
      <c r="G62" s="4">
        <f>подсобка!F27*$B$62/100</f>
        <v>0.01</v>
      </c>
      <c r="H62" s="4">
        <f>подсобка!G27*$B$62/100</f>
        <v>0</v>
      </c>
      <c r="I62" s="4">
        <f>подсобка!H27*$B$62/100</f>
        <v>0</v>
      </c>
      <c r="J62" s="4">
        <f>подсобка!I27*$B$62/100</f>
        <v>0</v>
      </c>
      <c r="K62" s="4">
        <f>подсобка!J27*$B$62/100</f>
        <v>4</v>
      </c>
      <c r="L62" s="4">
        <f>подсобка!K27*$B$62/100</f>
        <v>2.1</v>
      </c>
      <c r="M62" s="4">
        <f>подсобка!L27*$B$62/100</f>
        <v>6.45</v>
      </c>
      <c r="N62" s="4">
        <f>подсобка!M27*$B$62/100</f>
        <v>0.15</v>
      </c>
    </row>
    <row r="63" spans="1:14" ht="15.75">
      <c r="A63" s="17" t="s">
        <v>21</v>
      </c>
      <c r="B63" s="17">
        <v>200</v>
      </c>
      <c r="C63" s="17">
        <f>подсобка!B48*$B$63/100</f>
        <v>4.4</v>
      </c>
      <c r="D63" s="17">
        <f>подсобка!C48*$B$63/100</f>
        <v>4.8</v>
      </c>
      <c r="E63" s="17">
        <f>подсобка!D48*$B$63/100</f>
        <v>9.4</v>
      </c>
      <c r="F63" s="17">
        <f>подсобка!E48*$B$63/100</f>
        <v>116</v>
      </c>
      <c r="G63" s="17">
        <f>подсобка!F48*$B$63/100</f>
        <v>0.04</v>
      </c>
      <c r="H63" s="17">
        <f>подсобка!G48*$B$63/100</f>
        <v>2</v>
      </c>
      <c r="I63" s="17">
        <f>подсобка!H48*$B$63/100</f>
        <v>0.04</v>
      </c>
      <c r="J63" s="17">
        <f>подсобка!I48*$B$63/100</f>
        <v>0.6</v>
      </c>
      <c r="K63" s="17">
        <f>подсобка!J48*$B$63/100</f>
        <v>242</v>
      </c>
      <c r="L63" s="17">
        <f>подсобка!K48*$B$63/100</f>
        <v>28</v>
      </c>
      <c r="M63" s="17">
        <f>подсобка!L48*$B$63/100</f>
        <v>182</v>
      </c>
      <c r="N63" s="17">
        <f>подсобка!M48*$B$63/100</f>
        <v>0.2</v>
      </c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5.75">
      <c r="A65" s="18" t="s">
        <v>10</v>
      </c>
      <c r="B65" s="18"/>
      <c r="C65" s="18">
        <f>SUM(C54,C63)</f>
        <v>8.171</v>
      </c>
      <c r="D65" s="18">
        <f aca="true" t="shared" si="10" ref="D65:N65">SUM(D54,D63)</f>
        <v>9.31</v>
      </c>
      <c r="E65" s="18">
        <f t="shared" si="10"/>
        <v>41.879999999999995</v>
      </c>
      <c r="F65" s="18">
        <f t="shared" si="10"/>
        <v>310.9</v>
      </c>
      <c r="G65" s="18">
        <f t="shared" si="10"/>
        <v>0.1402</v>
      </c>
      <c r="H65" s="18">
        <f t="shared" si="10"/>
        <v>2.3</v>
      </c>
      <c r="I65" s="18">
        <f t="shared" si="10"/>
        <v>0.077</v>
      </c>
      <c r="J65" s="18">
        <f t="shared" si="10"/>
        <v>3.41</v>
      </c>
      <c r="K65" s="18">
        <f t="shared" si="10"/>
        <v>293.98</v>
      </c>
      <c r="L65" s="18">
        <f t="shared" si="10"/>
        <v>45.019999999999996</v>
      </c>
      <c r="M65" s="18">
        <f t="shared" si="10"/>
        <v>269.63</v>
      </c>
      <c r="N65" s="18">
        <f t="shared" si="10"/>
        <v>1.12</v>
      </c>
    </row>
    <row r="66" spans="1:14" ht="15.75">
      <c r="A66" s="61" t="s">
        <v>352</v>
      </c>
      <c r="B66" s="61"/>
      <c r="C66" s="61" t="s">
        <v>340</v>
      </c>
      <c r="D66" s="61" t="s">
        <v>341</v>
      </c>
      <c r="E66" s="61" t="s">
        <v>342</v>
      </c>
      <c r="F66" s="61" t="s">
        <v>343</v>
      </c>
      <c r="G66" s="61" t="s">
        <v>344</v>
      </c>
      <c r="H66" s="61" t="s">
        <v>345</v>
      </c>
      <c r="I66" s="61" t="s">
        <v>346</v>
      </c>
      <c r="J66" s="61" t="s">
        <v>347</v>
      </c>
      <c r="K66" s="61" t="s">
        <v>348</v>
      </c>
      <c r="L66" s="61" t="s">
        <v>349</v>
      </c>
      <c r="M66" s="61" t="s">
        <v>350</v>
      </c>
      <c r="N66" s="61" t="s">
        <v>351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69"/>
  <sheetViews>
    <sheetView view="pageBreakPreview" zoomScale="60" zoomScaleNormal="79" workbookViewId="0" topLeftCell="A1">
      <selection activeCell="A1" sqref="A1:IV1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 customHeight="1">
      <c r="A3" s="70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2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145</v>
      </c>
      <c r="B6" s="26" t="s">
        <v>300</v>
      </c>
      <c r="C6" s="26">
        <f aca="true" t="shared" si="0" ref="C6:N6">SUM(C7:C10)</f>
        <v>6.0809999999999995</v>
      </c>
      <c r="D6" s="26">
        <f t="shared" si="0"/>
        <v>8.91</v>
      </c>
      <c r="E6" s="26">
        <f t="shared" si="0"/>
        <v>27.383999999999997</v>
      </c>
      <c r="F6" s="26">
        <f t="shared" si="0"/>
        <v>225.05</v>
      </c>
      <c r="G6" s="26">
        <f t="shared" si="0"/>
        <v>0.11000000000000001</v>
      </c>
      <c r="H6" s="26">
        <f t="shared" si="0"/>
        <v>2</v>
      </c>
      <c r="I6" s="26">
        <f t="shared" si="0"/>
        <v>0.07</v>
      </c>
      <c r="J6" s="26">
        <f t="shared" si="0"/>
        <v>1.327</v>
      </c>
      <c r="K6" s="26">
        <f t="shared" si="0"/>
        <v>257.42</v>
      </c>
      <c r="L6" s="26">
        <f t="shared" si="0"/>
        <v>49.18</v>
      </c>
      <c r="M6" s="26">
        <f t="shared" si="0"/>
        <v>279.74</v>
      </c>
      <c r="N6" s="26">
        <f t="shared" si="0"/>
        <v>1.8719999999999999</v>
      </c>
    </row>
    <row r="7" spans="1:14" s="45" customFormat="1" ht="15.75" hidden="1">
      <c r="A7" s="26" t="s">
        <v>295</v>
      </c>
      <c r="B7" s="26">
        <v>35</v>
      </c>
      <c r="C7" s="49">
        <f>подсобка!B67*$B$7/100</f>
        <v>1.645</v>
      </c>
      <c r="D7" s="49">
        <f>подсобка!C67*$B$7/100</f>
        <v>0.42</v>
      </c>
      <c r="E7" s="49">
        <f>подсобка!D67*$B$7/100</f>
        <v>14.42</v>
      </c>
      <c r="F7" s="49">
        <f>подсобка!E67*$B$7/100</f>
        <v>57.05</v>
      </c>
      <c r="G7" s="49">
        <f>подсобка!F67*$B$7/100</f>
        <v>0.07</v>
      </c>
      <c r="H7" s="49">
        <f>подсобка!G67*$B$7/100</f>
        <v>0</v>
      </c>
      <c r="I7" s="49">
        <f>подсобка!H67*$B$7/100</f>
        <v>0</v>
      </c>
      <c r="J7" s="49">
        <f>подсобка!I67*$B$7/100</f>
        <v>0.595</v>
      </c>
      <c r="K7" s="49">
        <f>подсобка!J67*$B$7/100</f>
        <v>14</v>
      </c>
      <c r="L7" s="49">
        <f>подсобка!K67*$B$7/100</f>
        <v>21</v>
      </c>
      <c r="M7" s="49">
        <f>подсобка!L67*$B$7/100</f>
        <v>96.6</v>
      </c>
      <c r="N7" s="49">
        <f>подсобка!M67*$B$7/100</f>
        <v>1.645</v>
      </c>
    </row>
    <row r="8" spans="1:14" s="45" customFormat="1" ht="15.75" hidden="1">
      <c r="A8" s="26" t="s">
        <v>21</v>
      </c>
      <c r="B8" s="26">
        <v>200</v>
      </c>
      <c r="C8" s="49">
        <f>подсобка!B48*$B$8/100</f>
        <v>4.4</v>
      </c>
      <c r="D8" s="49">
        <f>подсобка!C48*$B$8/100</f>
        <v>4.8</v>
      </c>
      <c r="E8" s="49">
        <f>подсобка!D48*$B$8/100</f>
        <v>9.4</v>
      </c>
      <c r="F8" s="49">
        <f>подсобка!E48*$B$8/100</f>
        <v>116</v>
      </c>
      <c r="G8" s="49">
        <f>подсобка!F48*$B$8/100</f>
        <v>0.04</v>
      </c>
      <c r="H8" s="49">
        <f>подсобка!G48*$B$8/100</f>
        <v>2</v>
      </c>
      <c r="I8" s="49">
        <f>подсобка!H48*$B$8/100</f>
        <v>0.04</v>
      </c>
      <c r="J8" s="49">
        <f>подсобка!I48*$B$8/100</f>
        <v>0.6</v>
      </c>
      <c r="K8" s="49">
        <f>подсобка!J48*$B$8/100</f>
        <v>242</v>
      </c>
      <c r="L8" s="49">
        <f>подсобка!K48*$B$8/100</f>
        <v>28</v>
      </c>
      <c r="M8" s="49">
        <f>подсобка!L48*$B$8/100</f>
        <v>182</v>
      </c>
      <c r="N8" s="49">
        <f>подсобка!M48*$B$8/100</f>
        <v>0.2</v>
      </c>
    </row>
    <row r="9" spans="1:14" s="45" customFormat="1" ht="15.75" hidden="1">
      <c r="A9" s="26" t="s">
        <v>204</v>
      </c>
      <c r="B9" s="26">
        <v>5</v>
      </c>
      <c r="C9" s="49">
        <f>подсобка!B73*$B$9/100</f>
        <v>0</v>
      </c>
      <c r="D9" s="49">
        <f>подсобка!C73*$B$9/100</f>
        <v>0</v>
      </c>
      <c r="E9" s="49">
        <f>подсобка!D73*$B$9/100</f>
        <v>3.51</v>
      </c>
      <c r="F9" s="49">
        <f>подсобка!E73*$B$9/100</f>
        <v>13</v>
      </c>
      <c r="G9" s="49">
        <f>подсобка!F73*$B$9/100</f>
        <v>0</v>
      </c>
      <c r="H9" s="49">
        <f>подсобка!G73*$B$9/100</f>
        <v>0</v>
      </c>
      <c r="I9" s="49">
        <f>подсобка!H73*$B$9/100</f>
        <v>0</v>
      </c>
      <c r="J9" s="49">
        <f>подсобка!I73*$B$9/100</f>
        <v>0</v>
      </c>
      <c r="K9" s="49">
        <f>подсобка!J73*$B$9/100</f>
        <v>0.1</v>
      </c>
      <c r="L9" s="49">
        <f>подсобка!K73*$B$9/100</f>
        <v>0</v>
      </c>
      <c r="M9" s="49">
        <f>подсобка!L73*$B$9/100</f>
        <v>0</v>
      </c>
      <c r="N9" s="49">
        <f>подсобка!M73*$B$9/100</f>
        <v>0.015</v>
      </c>
    </row>
    <row r="10" spans="1:14" s="45" customFormat="1" ht="15.75" hidden="1">
      <c r="A10" s="26" t="s">
        <v>200</v>
      </c>
      <c r="B10" s="26">
        <v>6</v>
      </c>
      <c r="C10" s="49">
        <f>подсобка!B45*$B$10/100</f>
        <v>0.036</v>
      </c>
      <c r="D10" s="49">
        <f>подсобка!C45*$B$10/100</f>
        <v>3.69</v>
      </c>
      <c r="E10" s="49">
        <f>подсобка!D45*$B$10/100</f>
        <v>0.054000000000000006</v>
      </c>
      <c r="F10" s="49">
        <f>подсобка!E45*$B$10/100</f>
        <v>39</v>
      </c>
      <c r="G10" s="49">
        <f>подсобка!F45*$B$10/100</f>
        <v>0</v>
      </c>
      <c r="H10" s="49">
        <f>подсобка!G45*$B$10/100</f>
        <v>0</v>
      </c>
      <c r="I10" s="49">
        <f>подсобка!H45*$B$10/100</f>
        <v>0.03</v>
      </c>
      <c r="J10" s="49">
        <f>подсобка!I45*$B$10/100</f>
        <v>0.132</v>
      </c>
      <c r="K10" s="49">
        <f>подсобка!J45*$B$10/100</f>
        <v>1.32</v>
      </c>
      <c r="L10" s="49">
        <f>подсобка!K45*$B$10/100</f>
        <v>0.18</v>
      </c>
      <c r="M10" s="49">
        <f>подсобка!L45*$B$10/100</f>
        <v>1.14</v>
      </c>
      <c r="N10" s="49">
        <f>подсобка!M45*$B$10/100</f>
        <v>0.012000000000000002</v>
      </c>
    </row>
    <row r="11" spans="1:14" s="46" customFormat="1" ht="18.75">
      <c r="A11" s="26" t="s">
        <v>137</v>
      </c>
      <c r="B11" s="26" t="s">
        <v>302</v>
      </c>
      <c r="C11" s="26">
        <f aca="true" t="shared" si="1" ref="C11:N11">SUM(C12:C14)</f>
        <v>4.763</v>
      </c>
      <c r="D11" s="26">
        <f t="shared" si="1"/>
        <v>5.0625</v>
      </c>
      <c r="E11" s="26">
        <f t="shared" si="1"/>
        <v>16.8385</v>
      </c>
      <c r="F11" s="26">
        <f t="shared" si="1"/>
        <v>147.595</v>
      </c>
      <c r="G11" s="26">
        <f t="shared" si="1"/>
        <v>0.0415</v>
      </c>
      <c r="H11" s="26">
        <f t="shared" si="1"/>
        <v>2</v>
      </c>
      <c r="I11" s="26">
        <f t="shared" si="1"/>
        <v>0.04</v>
      </c>
      <c r="J11" s="26">
        <f t="shared" si="1"/>
        <v>0.6</v>
      </c>
      <c r="K11" s="26">
        <f t="shared" si="1"/>
        <v>242.47</v>
      </c>
      <c r="L11" s="26">
        <f t="shared" si="1"/>
        <v>29.35</v>
      </c>
      <c r="M11" s="26">
        <f t="shared" si="1"/>
        <v>193.565</v>
      </c>
      <c r="N11" s="26">
        <f t="shared" si="1"/>
        <v>0.40549999999999997</v>
      </c>
    </row>
    <row r="12" spans="1:14" s="46" customFormat="1" ht="18.75" hidden="1">
      <c r="A12" s="26" t="s">
        <v>219</v>
      </c>
      <c r="B12" s="26">
        <v>1.5</v>
      </c>
      <c r="C12" s="26">
        <f>подсобка!B30*$B$12/100</f>
        <v>0.363</v>
      </c>
      <c r="D12" s="26">
        <f>подсобка!C30*$B$12/100</f>
        <v>0.2625</v>
      </c>
      <c r="E12" s="26">
        <f>подсобка!D30*$B$12/100</f>
        <v>0.4184999999999999</v>
      </c>
      <c r="F12" s="26">
        <f>подсобка!E30*$B$12/100</f>
        <v>5.595</v>
      </c>
      <c r="G12" s="26">
        <f>подсобка!F30*$B$12/100</f>
        <v>0.0015000000000000002</v>
      </c>
      <c r="H12" s="26">
        <f>подсобка!G30*$B$12/100</f>
        <v>0</v>
      </c>
      <c r="I12" s="26">
        <f>подсобка!H30*$B$12/100</f>
        <v>0</v>
      </c>
      <c r="J12" s="26">
        <f>подсобка!I30*$B$12/100</f>
        <v>0</v>
      </c>
      <c r="K12" s="26">
        <f>подсобка!J30*$B$12/100</f>
        <v>0.27</v>
      </c>
      <c r="L12" s="26">
        <f>подсобка!K30*$B$12/100</f>
        <v>1.35</v>
      </c>
      <c r="M12" s="26">
        <f>подсобка!L30*$B$12/100</f>
        <v>11.565</v>
      </c>
      <c r="N12" s="26">
        <f>подсобка!M30*$B$12/100</f>
        <v>0.17549999999999996</v>
      </c>
    </row>
    <row r="13" spans="1:14" s="46" customFormat="1" ht="18.75" hidden="1">
      <c r="A13" s="26" t="s">
        <v>204</v>
      </c>
      <c r="B13" s="26">
        <v>10</v>
      </c>
      <c r="C13" s="49">
        <f>подсобка!B73*$B$13/100</f>
        <v>0</v>
      </c>
      <c r="D13" s="49">
        <f>подсобка!C73*$B$13/100</f>
        <v>0</v>
      </c>
      <c r="E13" s="49">
        <f>подсобка!D73*$B$13/100</f>
        <v>7.02</v>
      </c>
      <c r="F13" s="49">
        <f>подсобка!E73*$B$13/100</f>
        <v>26</v>
      </c>
      <c r="G13" s="49">
        <f>подсобка!F73*$B$13/100</f>
        <v>0</v>
      </c>
      <c r="H13" s="49">
        <f>подсобка!G73*$B$13/100</f>
        <v>0</v>
      </c>
      <c r="I13" s="49">
        <f>подсобка!H73*$B$13/100</f>
        <v>0</v>
      </c>
      <c r="J13" s="49">
        <f>подсобка!I73*$B$13/100</f>
        <v>0</v>
      </c>
      <c r="K13" s="49">
        <f>подсобка!J73*$B$13/100</f>
        <v>0.2</v>
      </c>
      <c r="L13" s="49">
        <f>подсобка!K73*$B$13/100</f>
        <v>0</v>
      </c>
      <c r="M13" s="49">
        <f>подсобка!L73*$B$13/100</f>
        <v>0</v>
      </c>
      <c r="N13" s="49">
        <f>подсобка!M73*$B$13/100</f>
        <v>0.03</v>
      </c>
    </row>
    <row r="14" spans="1:14" s="46" customFormat="1" ht="18.75" hidden="1">
      <c r="A14" s="26" t="s">
        <v>21</v>
      </c>
      <c r="B14" s="26">
        <v>200</v>
      </c>
      <c r="C14" s="26">
        <f>подсобка!B48*$B$14/100</f>
        <v>4.4</v>
      </c>
      <c r="D14" s="26">
        <f>подсобка!C48*$B$14/100</f>
        <v>4.8</v>
      </c>
      <c r="E14" s="26">
        <f>подсобка!D48*$B$14/100</f>
        <v>9.4</v>
      </c>
      <c r="F14" s="26">
        <f>подсобка!E48*$B$14/100</f>
        <v>116</v>
      </c>
      <c r="G14" s="26">
        <f>подсобка!F48*$B$14/100</f>
        <v>0.04</v>
      </c>
      <c r="H14" s="26">
        <f>подсобка!G48*$B$14/100</f>
        <v>2</v>
      </c>
      <c r="I14" s="26">
        <f>подсобка!H48*$B$14/100</f>
        <v>0.04</v>
      </c>
      <c r="J14" s="26">
        <f>подсобка!I48*$B$14/100</f>
        <v>0.6</v>
      </c>
      <c r="K14" s="26">
        <f>подсобка!J48*$B$14/100</f>
        <v>242</v>
      </c>
      <c r="L14" s="26">
        <f>подсобка!K48*$B$14/100</f>
        <v>28</v>
      </c>
      <c r="M14" s="26">
        <f>подсобка!L48*$B$14/100</f>
        <v>182</v>
      </c>
      <c r="N14" s="26">
        <f>подсобка!M48*$B$14/100</f>
        <v>0.2</v>
      </c>
    </row>
    <row r="15" spans="1:14" s="46" customFormat="1" ht="18.75">
      <c r="A15" s="26" t="s">
        <v>167</v>
      </c>
      <c r="B15" s="26" t="s">
        <v>9</v>
      </c>
      <c r="C15" s="26">
        <f aca="true" t="shared" si="2" ref="C15:N15">SUM(C16:C17)</f>
        <v>1.91</v>
      </c>
      <c r="D15" s="26">
        <f t="shared" si="2"/>
        <v>3.475</v>
      </c>
      <c r="E15" s="26">
        <f t="shared" si="2"/>
        <v>13.045</v>
      </c>
      <c r="F15" s="26">
        <f t="shared" si="2"/>
        <v>108.5</v>
      </c>
      <c r="G15" s="26">
        <f t="shared" si="2"/>
        <v>0.044000000000000004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11.1</v>
      </c>
      <c r="L15" s="26">
        <f t="shared" si="2"/>
        <v>14.15</v>
      </c>
      <c r="M15" s="26">
        <f t="shared" si="2"/>
        <v>35.35</v>
      </c>
      <c r="N15" s="26">
        <f t="shared" si="2"/>
        <v>0.65</v>
      </c>
    </row>
    <row r="16" spans="1:14" s="46" customFormat="1" ht="18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6" customFormat="1" ht="18.75" hidden="1">
      <c r="A17" s="26" t="s">
        <v>200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6" customFormat="1" ht="18.75">
      <c r="A18" s="47" t="s">
        <v>10</v>
      </c>
      <c r="B18" s="47"/>
      <c r="C18" s="47">
        <f aca="true" t="shared" si="3" ref="C18:N18">SUM(C6,C11,C15)</f>
        <v>12.754</v>
      </c>
      <c r="D18" s="47">
        <f t="shared" si="3"/>
        <v>17.4475</v>
      </c>
      <c r="E18" s="47">
        <f t="shared" si="3"/>
        <v>57.2675</v>
      </c>
      <c r="F18" s="47">
        <f t="shared" si="3"/>
        <v>481.145</v>
      </c>
      <c r="G18" s="47">
        <f t="shared" si="3"/>
        <v>0.19550000000000003</v>
      </c>
      <c r="H18" s="47">
        <f t="shared" si="3"/>
        <v>4</v>
      </c>
      <c r="I18" s="47">
        <f t="shared" si="3"/>
        <v>0.135</v>
      </c>
      <c r="J18" s="47">
        <f t="shared" si="3"/>
        <v>2.037</v>
      </c>
      <c r="K18" s="47">
        <f t="shared" si="3"/>
        <v>510.99</v>
      </c>
      <c r="L18" s="47">
        <f t="shared" si="3"/>
        <v>92.68</v>
      </c>
      <c r="M18" s="47">
        <f t="shared" si="3"/>
        <v>508.65500000000003</v>
      </c>
      <c r="N18" s="47">
        <f t="shared" si="3"/>
        <v>2.9274999999999998</v>
      </c>
    </row>
    <row r="19" spans="1:14" s="15" customFormat="1" ht="18.75">
      <c r="A19" s="5" t="s">
        <v>11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5" customFormat="1" ht="31.5">
      <c r="A21" s="26" t="s">
        <v>250</v>
      </c>
      <c r="B21" s="26" t="s">
        <v>155</v>
      </c>
      <c r="C21" s="26">
        <f aca="true" t="shared" si="4" ref="C21:N21">SUM(C22:C30)</f>
        <v>5.824</v>
      </c>
      <c r="D21" s="26">
        <f t="shared" si="4"/>
        <v>8.611</v>
      </c>
      <c r="E21" s="26">
        <f t="shared" si="4"/>
        <v>10.919</v>
      </c>
      <c r="F21" s="26">
        <f t="shared" si="4"/>
        <v>166.83999999999997</v>
      </c>
      <c r="G21" s="26">
        <f t="shared" si="4"/>
        <v>0.0892</v>
      </c>
      <c r="H21" s="26">
        <f t="shared" si="4"/>
        <v>14.07</v>
      </c>
      <c r="I21" s="26">
        <f t="shared" si="4"/>
        <v>0.061</v>
      </c>
      <c r="J21" s="26">
        <f t="shared" si="4"/>
        <v>0.846</v>
      </c>
      <c r="K21" s="26">
        <f t="shared" si="4"/>
        <v>34.800000000000004</v>
      </c>
      <c r="L21" s="26">
        <f t="shared" si="4"/>
        <v>31.09</v>
      </c>
      <c r="M21" s="26">
        <f t="shared" si="4"/>
        <v>130.75</v>
      </c>
      <c r="N21" s="26">
        <f t="shared" si="4"/>
        <v>1.882</v>
      </c>
    </row>
    <row r="22" spans="1:14" s="46" customFormat="1" ht="18.75" hidden="1">
      <c r="A22" s="26" t="s">
        <v>195</v>
      </c>
      <c r="B22" s="26">
        <v>5</v>
      </c>
      <c r="C22" s="26">
        <f>подсобка!B45*$B$22/100</f>
        <v>0.03</v>
      </c>
      <c r="D22" s="26">
        <f>подсобка!C45*$B$22/100</f>
        <v>3.075</v>
      </c>
      <c r="E22" s="26">
        <f>подсобка!D45*$B$22/100</f>
        <v>0.045</v>
      </c>
      <c r="F22" s="26">
        <f>подсобка!E45*$B$22/100</f>
        <v>32.5</v>
      </c>
      <c r="G22" s="26">
        <f>подсобка!F45*$B$22/100</f>
        <v>0</v>
      </c>
      <c r="H22" s="26">
        <f>подсобка!G45*$B$22/100</f>
        <v>0</v>
      </c>
      <c r="I22" s="26">
        <f>подсобка!H45*$B$22/100</f>
        <v>0.025</v>
      </c>
      <c r="J22" s="26">
        <f>подсобка!I45*$B$22/100</f>
        <v>0.11</v>
      </c>
      <c r="K22" s="26">
        <f>подсобка!J45*$B$22/100</f>
        <v>1.1</v>
      </c>
      <c r="L22" s="26">
        <f>подсобка!K45*$B$22/100</f>
        <v>0.15</v>
      </c>
      <c r="M22" s="26">
        <f>подсобка!L45*$B$22/100</f>
        <v>0.95</v>
      </c>
      <c r="N22" s="26">
        <f>подсобка!M45*$B$22/100</f>
        <v>0.01</v>
      </c>
    </row>
    <row r="23" spans="1:14" s="46" customFormat="1" ht="18.75" hidden="1">
      <c r="A23" s="26" t="s">
        <v>223</v>
      </c>
      <c r="B23" s="26">
        <v>10</v>
      </c>
      <c r="C23" s="26">
        <f>подсобка!B78*$B$23/100</f>
        <v>0.25</v>
      </c>
      <c r="D23" s="26">
        <f>подсобка!C78*$B$23/100</f>
        <v>2</v>
      </c>
      <c r="E23" s="26">
        <f>подсобка!D78*$B$23/100</f>
        <v>0.34</v>
      </c>
      <c r="F23" s="26">
        <f>подсобка!E78*$B$23/100</f>
        <v>20.6</v>
      </c>
      <c r="G23" s="26">
        <f>подсобка!F78*$B$23/100</f>
        <v>0.003</v>
      </c>
      <c r="H23" s="26">
        <f>подсобка!G78*$B$23/100</f>
        <v>0.03</v>
      </c>
      <c r="I23" s="26">
        <f>подсобка!H78*$B$23/100</f>
        <v>0.015</v>
      </c>
      <c r="J23" s="26">
        <f>подсобка!I78*$B$23/100</f>
        <v>0.04</v>
      </c>
      <c r="K23" s="26">
        <f>подсобка!J78*$B$23/100</f>
        <v>8.6</v>
      </c>
      <c r="L23" s="26">
        <f>подсобка!K78*$B$23/100</f>
        <v>0.8</v>
      </c>
      <c r="M23" s="26">
        <f>подсобка!L78*$B$23/100</f>
        <v>6</v>
      </c>
      <c r="N23" s="26">
        <f>подсобка!M78*$B$23/100</f>
        <v>0.02</v>
      </c>
    </row>
    <row r="24" spans="1:14" s="46" customFormat="1" ht="18.75" hidden="1">
      <c r="A24" s="26" t="s">
        <v>206</v>
      </c>
      <c r="B24" s="26">
        <v>50</v>
      </c>
      <c r="C24" s="26">
        <f>подсобка!B32*$B$24/100</f>
        <v>0.75</v>
      </c>
      <c r="D24" s="26">
        <f>подсобка!C32*$B$24/100</f>
        <v>0.05</v>
      </c>
      <c r="E24" s="26">
        <f>подсобка!D32*$B$24/100</f>
        <v>5.5</v>
      </c>
      <c r="F24" s="26">
        <f>подсобка!E32*$B$24/100</f>
        <v>25</v>
      </c>
      <c r="G24" s="26">
        <f>подсобка!F32*$B$24/100</f>
        <v>0.05</v>
      </c>
      <c r="H24" s="26">
        <f>подсобка!G32*$B$24/100</f>
        <v>10</v>
      </c>
      <c r="I24" s="26">
        <f>подсобка!H32*$B$24/100</f>
        <v>0</v>
      </c>
      <c r="J24" s="26">
        <f>подсобка!I32*$B$24/100</f>
        <v>0.2</v>
      </c>
      <c r="K24" s="26">
        <f>подсобка!J32*$B$24/100</f>
        <v>5</v>
      </c>
      <c r="L24" s="26">
        <f>подсобка!K32*$B$24/100</f>
        <v>11.5</v>
      </c>
      <c r="M24" s="26">
        <f>подсобка!L32*$B$24/100</f>
        <v>29</v>
      </c>
      <c r="N24" s="26">
        <f>подсобка!M32*$B$24/100</f>
        <v>0.45</v>
      </c>
    </row>
    <row r="25" spans="1:14" s="46" customFormat="1" ht="18.75" hidden="1">
      <c r="A25" s="26" t="s">
        <v>208</v>
      </c>
      <c r="B25" s="26">
        <v>10</v>
      </c>
      <c r="C25" s="26">
        <f>подсобка!B52*$B$25/100</f>
        <v>0.13</v>
      </c>
      <c r="D25" s="26">
        <f>подсобка!C52*$B$25/100</f>
        <v>0.03</v>
      </c>
      <c r="E25" s="26">
        <f>подсобка!D52*$B$25/100</f>
        <v>0.73</v>
      </c>
      <c r="F25" s="26">
        <f>подсобка!E52*$B$25/100</f>
        <v>3.6</v>
      </c>
      <c r="G25" s="26">
        <f>подсобка!F52*$B$25/100</f>
        <v>0.003</v>
      </c>
      <c r="H25" s="26">
        <f>подсобка!G52*$B$25/100</f>
        <v>0.4</v>
      </c>
      <c r="I25" s="26">
        <f>подсобка!H52*$B$25/100</f>
        <v>0</v>
      </c>
      <c r="J25" s="26">
        <f>подсобка!I52*$B$25/100</f>
        <v>0.04</v>
      </c>
      <c r="K25" s="26">
        <f>подсобка!J52*$B$25/100</f>
        <v>4.2</v>
      </c>
      <c r="L25" s="26">
        <f>подсобка!K52*$B$25/100</f>
        <v>1.3</v>
      </c>
      <c r="M25" s="26">
        <f>подсобка!L52*$B$25/100</f>
        <v>4.1</v>
      </c>
      <c r="N25" s="26">
        <f>подсобка!M52*$B$25/100</f>
        <v>0.06</v>
      </c>
    </row>
    <row r="26" spans="1:14" s="46" customFormat="1" ht="18.75" hidden="1">
      <c r="A26" s="26" t="s">
        <v>207</v>
      </c>
      <c r="B26" s="26">
        <v>10</v>
      </c>
      <c r="C26" s="26">
        <f>подсобка!B41*$B$26/100</f>
        <v>0.17</v>
      </c>
      <c r="D26" s="26">
        <f>подсобка!C41*$B$26/100</f>
        <v>0</v>
      </c>
      <c r="E26" s="26">
        <f>подсобка!D41*$B$26/100</f>
        <v>0.95</v>
      </c>
      <c r="F26" s="26">
        <f>подсобка!E41*$B$26/100</f>
        <v>4.3</v>
      </c>
      <c r="G26" s="26">
        <f>подсобка!F41*$B$26/100</f>
        <v>0.005</v>
      </c>
      <c r="H26" s="26">
        <f>подсобка!G41*$B$26/100</f>
        <v>1</v>
      </c>
      <c r="I26" s="26">
        <f>подсобка!H41*$B$26/100</f>
        <v>0</v>
      </c>
      <c r="J26" s="26">
        <f>подсобка!I41*$B$26/100</f>
        <v>0.04</v>
      </c>
      <c r="K26" s="26">
        <f>подсобка!J41*$B$26/100</f>
        <v>3.1</v>
      </c>
      <c r="L26" s="26">
        <f>подсобка!K41*$B$26/100</f>
        <v>1.4</v>
      </c>
      <c r="M26" s="26">
        <f>подсобка!L41*$B$26/100</f>
        <v>5.8</v>
      </c>
      <c r="N26" s="26">
        <f>подсобка!M41*$B$26/100</f>
        <v>0.08</v>
      </c>
    </row>
    <row r="27" spans="1:14" s="46" customFormat="1" ht="18.75" hidden="1">
      <c r="A27" s="26" t="s">
        <v>235</v>
      </c>
      <c r="B27" s="26">
        <v>40</v>
      </c>
      <c r="C27" s="26">
        <f>подсобка!B75*$B$27/100</f>
        <v>0.48</v>
      </c>
      <c r="D27" s="26">
        <f>подсобка!C75*$B$27/100</f>
        <v>0</v>
      </c>
      <c r="E27" s="26">
        <f>подсобка!D75*$B$27/100</f>
        <v>2.84</v>
      </c>
      <c r="F27" s="26">
        <f>подсобка!E75*$B$27/100</f>
        <v>12.8</v>
      </c>
      <c r="G27" s="26">
        <f>подсобка!F75*$B$27/100</f>
        <v>0.004</v>
      </c>
      <c r="H27" s="26">
        <f>подсобка!G75*$B$27/100</f>
        <v>1.6</v>
      </c>
      <c r="I27" s="26">
        <f>подсобка!H75*$B$27/100</f>
        <v>0</v>
      </c>
      <c r="J27" s="26">
        <f>подсобка!I75*$B$27/100</f>
        <v>0.16</v>
      </c>
      <c r="K27" s="26">
        <f>подсобка!J75*$B$27/100</f>
        <v>6</v>
      </c>
      <c r="L27" s="26">
        <f>подсобка!K75*$B$27/100</f>
        <v>6.4</v>
      </c>
      <c r="M27" s="26">
        <f>подсобка!L75*$B$27/100</f>
        <v>11.6</v>
      </c>
      <c r="N27" s="26">
        <f>подсобка!M75*$B$27/100</f>
        <v>0.24</v>
      </c>
    </row>
    <row r="28" spans="1:14" s="46" customFormat="1" ht="18.75" hidden="1">
      <c r="A28" s="26" t="s">
        <v>222</v>
      </c>
      <c r="B28" s="26">
        <v>4</v>
      </c>
      <c r="C28" s="26">
        <f>подсобка!B92*$B$28/100</f>
        <v>0.14400000000000002</v>
      </c>
      <c r="D28" s="26">
        <f>подсобка!C92*$B$28/100</f>
        <v>0</v>
      </c>
      <c r="E28" s="26">
        <f>подсобка!D92*$B$28/100</f>
        <v>0.47200000000000003</v>
      </c>
      <c r="F28" s="26">
        <f>подсобка!E92*$B$28/100</f>
        <v>2.52</v>
      </c>
      <c r="G28" s="26">
        <f>подсобка!F92*$B$28/100</f>
        <v>0.002</v>
      </c>
      <c r="H28" s="26">
        <f>подсобка!G92*$B$28/100</f>
        <v>1.04</v>
      </c>
      <c r="I28" s="26">
        <f>подсобка!H92*$B$28/100</f>
        <v>0</v>
      </c>
      <c r="J28" s="26">
        <f>подсобка!I92*$B$28/100</f>
        <v>0.016</v>
      </c>
      <c r="K28" s="26">
        <f>подсобка!J92*$B$28/100</f>
        <v>0.8</v>
      </c>
      <c r="L28" s="26">
        <f>подсобка!K92*$B$28/100</f>
        <v>0</v>
      </c>
      <c r="M28" s="26">
        <f>подсобка!L92*$B$28/100</f>
        <v>2.8</v>
      </c>
      <c r="N28" s="26">
        <f>подсобка!M92*$B$28/100</f>
        <v>0.08</v>
      </c>
    </row>
    <row r="29" spans="1:14" s="46" customFormat="1" ht="18.75" hidden="1">
      <c r="A29" s="26" t="s">
        <v>193</v>
      </c>
      <c r="B29" s="26">
        <v>6</v>
      </c>
      <c r="C29" s="26">
        <f>подсобка!B107*$B$29/100</f>
        <v>0.42</v>
      </c>
      <c r="D29" s="26">
        <f>подсобка!C107*$B$29/100</f>
        <v>0.606</v>
      </c>
      <c r="E29" s="26">
        <f>подсобка!D107*$B$29/100</f>
        <v>0.041999999999999996</v>
      </c>
      <c r="F29" s="26">
        <f>подсобка!E107*$B$29/100</f>
        <v>9.42</v>
      </c>
      <c r="G29" s="26">
        <f>подсобка!F107*$B$29/100</f>
        <v>0.004200000000000001</v>
      </c>
      <c r="H29" s="26">
        <f>подсобка!G107*$B$29/100</f>
        <v>0</v>
      </c>
      <c r="I29" s="26">
        <f>подсобка!H107*$B$29/100</f>
        <v>0.020999999999999998</v>
      </c>
      <c r="J29" s="26">
        <f>подсобка!I107*$B$29/100</f>
        <v>0.12</v>
      </c>
      <c r="K29" s="26">
        <f>подсобка!J107*$B$29/100</f>
        <v>3.3</v>
      </c>
      <c r="L29" s="26">
        <f>подсобка!K107*$B$29/100</f>
        <v>3.24</v>
      </c>
      <c r="M29" s="26">
        <f>подсобка!L107*$B$29/100</f>
        <v>11.1</v>
      </c>
      <c r="N29" s="26">
        <f>подсобка!M107*$B$29/100</f>
        <v>0.16200000000000003</v>
      </c>
    </row>
    <row r="30" spans="1:14" s="46" customFormat="1" ht="18.75" hidden="1">
      <c r="A30" s="26" t="s">
        <v>251</v>
      </c>
      <c r="B30" s="26">
        <v>30</v>
      </c>
      <c r="C30" s="26">
        <f>подсобка!B17*$B$30/100</f>
        <v>3.45</v>
      </c>
      <c r="D30" s="26">
        <f>подсобка!C17*$B$30/100</f>
        <v>2.85</v>
      </c>
      <c r="E30" s="26">
        <f>подсобка!D17*$B$30/100</f>
        <v>0</v>
      </c>
      <c r="F30" s="26">
        <f>подсобка!E17*$B$30/100</f>
        <v>56.1</v>
      </c>
      <c r="G30" s="26">
        <f>подсобка!F17*$B$30/100</f>
        <v>0.018</v>
      </c>
      <c r="H30" s="26">
        <f>подсобка!G17*$B$30/100</f>
        <v>0</v>
      </c>
      <c r="I30" s="26">
        <f>подсобка!H17*$B$30/100</f>
        <v>0</v>
      </c>
      <c r="J30" s="26">
        <f>подсобка!I17*$B$30/100</f>
        <v>0.12</v>
      </c>
      <c r="K30" s="26">
        <f>подсобка!J17*$B$30/100</f>
        <v>2.7</v>
      </c>
      <c r="L30" s="26">
        <f>подсобка!K17*$B$30/100</f>
        <v>6.3</v>
      </c>
      <c r="M30" s="26">
        <f>подсобка!L17*$B$30/100</f>
        <v>59.4</v>
      </c>
      <c r="N30" s="26">
        <f>подсобка!M17*$B$30/100</f>
        <v>0.78</v>
      </c>
    </row>
    <row r="31" spans="1:14" s="45" customFormat="1" ht="15.75">
      <c r="A31" s="26" t="s">
        <v>324</v>
      </c>
      <c r="B31" s="26" t="s">
        <v>333</v>
      </c>
      <c r="C31" s="54">
        <f aca="true" t="shared" si="5" ref="C31:N31">SUM(C32:C38)</f>
        <v>12.484000000000002</v>
      </c>
      <c r="D31" s="54">
        <f t="shared" si="5"/>
        <v>11.885000000000002</v>
      </c>
      <c r="E31" s="54">
        <f t="shared" si="5"/>
        <v>14.077</v>
      </c>
      <c r="F31" s="54">
        <f t="shared" si="5"/>
        <v>300.42</v>
      </c>
      <c r="G31" s="54">
        <f t="shared" si="5"/>
        <v>0.18400000000000002</v>
      </c>
      <c r="H31" s="54">
        <f t="shared" si="5"/>
        <v>112.44000000000001</v>
      </c>
      <c r="I31" s="54">
        <f t="shared" si="5"/>
        <v>0.025</v>
      </c>
      <c r="J31" s="54">
        <f t="shared" si="5"/>
        <v>3.3760000000000003</v>
      </c>
      <c r="K31" s="54">
        <f t="shared" si="5"/>
        <v>121.09999999999998</v>
      </c>
      <c r="L31" s="54">
        <f t="shared" si="5"/>
        <v>52.75</v>
      </c>
      <c r="M31" s="54">
        <f t="shared" si="5"/>
        <v>220.45000000000002</v>
      </c>
      <c r="N31" s="54">
        <f t="shared" si="5"/>
        <v>4.25</v>
      </c>
    </row>
    <row r="32" spans="1:14" s="45" customFormat="1" ht="15.75" hidden="1">
      <c r="A32" s="26" t="s">
        <v>253</v>
      </c>
      <c r="B32" s="59" t="s">
        <v>294</v>
      </c>
      <c r="C32" s="60">
        <f>подсобка!B17*$B$32/100</f>
        <v>8.05</v>
      </c>
      <c r="D32" s="60">
        <f>подсобка!C17*$B$32/100</f>
        <v>6.65</v>
      </c>
      <c r="E32" s="60">
        <f>подсобка!D17*$B$32/100</f>
        <v>0</v>
      </c>
      <c r="F32" s="60">
        <f>подсобка!E17*$B$32/100</f>
        <v>130.9</v>
      </c>
      <c r="G32" s="60">
        <f>подсобка!F17*$B$32/100</f>
        <v>0.042</v>
      </c>
      <c r="H32" s="60">
        <f>подсобка!G17*$B$32/100</f>
        <v>0</v>
      </c>
      <c r="I32" s="60">
        <f>подсобка!H17*$B$32/100</f>
        <v>0</v>
      </c>
      <c r="J32" s="60">
        <f>подсобка!I17*$B$32/100</f>
        <v>0.28</v>
      </c>
      <c r="K32" s="60">
        <f>подсобка!J17*$B$32/100</f>
        <v>6.3</v>
      </c>
      <c r="L32" s="60">
        <f>подсобка!K17*$B$32/100</f>
        <v>14.7</v>
      </c>
      <c r="M32" s="60">
        <f>подсобка!L17*$B$32/100</f>
        <v>138.6</v>
      </c>
      <c r="N32" s="60">
        <f>подсобка!M17*$B$32/100</f>
        <v>1.82</v>
      </c>
    </row>
    <row r="33" spans="1:14" s="45" customFormat="1" ht="15.75" hidden="1">
      <c r="A33" s="26" t="s">
        <v>221</v>
      </c>
      <c r="B33" s="59" t="s">
        <v>332</v>
      </c>
      <c r="C33" s="60">
        <f>подсобка!B31*$B$33/100</f>
        <v>3.96</v>
      </c>
      <c r="D33" s="60">
        <f>подсобка!C31*$B$33/100</f>
        <v>0</v>
      </c>
      <c r="E33" s="60">
        <f>подсобка!D31*$B$33/100</f>
        <v>11.88</v>
      </c>
      <c r="F33" s="60">
        <f>подсобка!E31*$B$33/100</f>
        <v>105.6</v>
      </c>
      <c r="G33" s="60">
        <f>подсобка!F31*$B$33/100</f>
        <v>0.132</v>
      </c>
      <c r="H33" s="60">
        <f>подсобка!G31*$B$33/100</f>
        <v>110</v>
      </c>
      <c r="I33" s="60">
        <f>подсобка!H31*$B$33/100</f>
        <v>0</v>
      </c>
      <c r="J33" s="60">
        <f>подсобка!I31*$B$33/100</f>
        <v>0.88</v>
      </c>
      <c r="K33" s="60">
        <f>подсобка!J31*$B$33/100</f>
        <v>105.6</v>
      </c>
      <c r="L33" s="60">
        <f>подсобка!K31*$B$33/100</f>
        <v>35.2</v>
      </c>
      <c r="M33" s="60">
        <f>подсобка!L31*$B$33/100</f>
        <v>68.2</v>
      </c>
      <c r="N33" s="60">
        <f>подсобка!M31*$B$33/100</f>
        <v>2.2</v>
      </c>
    </row>
    <row r="34" spans="1:14" s="45" customFormat="1" ht="15.75" hidden="1">
      <c r="A34" s="26" t="s">
        <v>207</v>
      </c>
      <c r="B34" s="59" t="s">
        <v>212</v>
      </c>
      <c r="C34" s="60">
        <f>подсобка!B41*$B$34/100</f>
        <v>0.17</v>
      </c>
      <c r="D34" s="60">
        <f>подсобка!C41*$B$34/100</f>
        <v>0</v>
      </c>
      <c r="E34" s="60">
        <f>подсобка!D41*$B$34/100</f>
        <v>0.95</v>
      </c>
      <c r="F34" s="60">
        <f>подсобка!E41*$B$34/100</f>
        <v>4.3</v>
      </c>
      <c r="G34" s="60">
        <f>подсобка!F41*$B$34/100</f>
        <v>0.005</v>
      </c>
      <c r="H34" s="60">
        <f>подсобка!G41*$B$34/100</f>
        <v>1</v>
      </c>
      <c r="I34" s="60">
        <f>подсобка!H41*$B$34/100</f>
        <v>0</v>
      </c>
      <c r="J34" s="60">
        <f>подсобка!I41*$B$34/100</f>
        <v>0.04</v>
      </c>
      <c r="K34" s="60">
        <f>подсобка!J41*$B$34/100</f>
        <v>3.1</v>
      </c>
      <c r="L34" s="60">
        <f>подсобка!K41*$B$34/100</f>
        <v>1.4</v>
      </c>
      <c r="M34" s="60">
        <f>подсобка!L41*$B$34/100</f>
        <v>5.8</v>
      </c>
      <c r="N34" s="60">
        <f>подсобка!M41*$B$34/100</f>
        <v>0.08</v>
      </c>
    </row>
    <row r="35" spans="1:14" s="45" customFormat="1" ht="15.75" hidden="1">
      <c r="A35" s="26" t="s">
        <v>208</v>
      </c>
      <c r="B35" s="59" t="s">
        <v>212</v>
      </c>
      <c r="C35" s="60">
        <f>подсобка!B52*$B$35/100</f>
        <v>0.13</v>
      </c>
      <c r="D35" s="60">
        <f>подсобка!C52*$B$35/100</f>
        <v>0.03</v>
      </c>
      <c r="E35" s="60">
        <f>подсобка!D52*$B$35/100</f>
        <v>0.73</v>
      </c>
      <c r="F35" s="60">
        <f>подсобка!E52*$B$35/100</f>
        <v>3.6</v>
      </c>
      <c r="G35" s="60">
        <f>подсобка!F52*$B$35/100</f>
        <v>0.003</v>
      </c>
      <c r="H35" s="60">
        <f>подсобка!G52*$B$35/100</f>
        <v>0.4</v>
      </c>
      <c r="I35" s="60">
        <f>подсобка!H52*$B$35/100</f>
        <v>0</v>
      </c>
      <c r="J35" s="60">
        <f>подсобка!I52*$B$35/100</f>
        <v>0.04</v>
      </c>
      <c r="K35" s="60">
        <f>подсобка!J52*$B$35/100</f>
        <v>4.2</v>
      </c>
      <c r="L35" s="60">
        <f>подсобка!K52*$B$35/100</f>
        <v>1.3</v>
      </c>
      <c r="M35" s="60">
        <f>подсобка!L52*$B$35/100</f>
        <v>4.1</v>
      </c>
      <c r="N35" s="60">
        <f>подсобка!M52*$B$35/100</f>
        <v>0.06</v>
      </c>
    </row>
    <row r="36" spans="1:14" s="45" customFormat="1" ht="15.75" hidden="1">
      <c r="A36" s="26" t="s">
        <v>222</v>
      </c>
      <c r="B36" s="59" t="s">
        <v>270</v>
      </c>
      <c r="C36" s="60">
        <f>подсобка!B92*$B$36/100</f>
        <v>0.14400000000000002</v>
      </c>
      <c r="D36" s="60">
        <f>подсобка!C92*$B$36/100</f>
        <v>0</v>
      </c>
      <c r="E36" s="60">
        <f>подсобка!D92*$B$36/100</f>
        <v>0.47200000000000003</v>
      </c>
      <c r="F36" s="60">
        <f>подсобка!E92*$B$36/100</f>
        <v>2.52</v>
      </c>
      <c r="G36" s="60">
        <f>подсобка!F92*$B$36/100</f>
        <v>0.002</v>
      </c>
      <c r="H36" s="60">
        <f>подсобка!G92*$B$36/100</f>
        <v>1.04</v>
      </c>
      <c r="I36" s="60">
        <f>подсобка!H92*$B$36/100</f>
        <v>0</v>
      </c>
      <c r="J36" s="60">
        <f>подсобка!I92*$B$36/100</f>
        <v>0.016</v>
      </c>
      <c r="K36" s="60">
        <f>подсобка!J92*$B$36/100</f>
        <v>0.8</v>
      </c>
      <c r="L36" s="60">
        <f>подсобка!K92*$B$36/100</f>
        <v>0</v>
      </c>
      <c r="M36" s="60">
        <f>подсобка!L92*$B$36/100</f>
        <v>2.8</v>
      </c>
      <c r="N36" s="60">
        <f>подсобка!M92*$B$36/100</f>
        <v>0.08</v>
      </c>
    </row>
    <row r="37" spans="1:14" s="45" customFormat="1" ht="15.75" hidden="1">
      <c r="A37" s="26" t="s">
        <v>195</v>
      </c>
      <c r="B37" s="59" t="s">
        <v>255</v>
      </c>
      <c r="C37" s="60">
        <f>подсобка!B45*$B$37/100</f>
        <v>0.03</v>
      </c>
      <c r="D37" s="60">
        <f>подсобка!C45*$B$37/100</f>
        <v>3.075</v>
      </c>
      <c r="E37" s="60">
        <f>подсобка!D45*$B$37/100</f>
        <v>0.045</v>
      </c>
      <c r="F37" s="60">
        <f>подсобка!E45*$B$37/100</f>
        <v>32.5</v>
      </c>
      <c r="G37" s="60">
        <f>подсобка!F45*$B$37/100</f>
        <v>0</v>
      </c>
      <c r="H37" s="60">
        <f>подсобка!G45*$B$37/100</f>
        <v>0</v>
      </c>
      <c r="I37" s="60">
        <f>подсобка!H45*$B$37/100</f>
        <v>0.025</v>
      </c>
      <c r="J37" s="60">
        <f>подсобка!I45*$B$37/100</f>
        <v>0.11</v>
      </c>
      <c r="K37" s="60">
        <f>подсобка!J45*$B$37/100</f>
        <v>1.1</v>
      </c>
      <c r="L37" s="60">
        <f>подсобка!K45*$B$37/100</f>
        <v>0.15</v>
      </c>
      <c r="M37" s="60">
        <f>подсобка!L45*$B$37/100</f>
        <v>0.95</v>
      </c>
      <c r="N37" s="60">
        <f>подсобка!M45*$B$37/100</f>
        <v>0.01</v>
      </c>
    </row>
    <row r="38" spans="1:14" s="45" customFormat="1" ht="15.75" hidden="1">
      <c r="A38" s="26" t="s">
        <v>198</v>
      </c>
      <c r="B38" s="59" t="s">
        <v>238</v>
      </c>
      <c r="C38" s="60">
        <f>подсобка!B44*$B$38/100</f>
        <v>0</v>
      </c>
      <c r="D38" s="60">
        <f>подсобка!C44*$B$38/100</f>
        <v>2.13</v>
      </c>
      <c r="E38" s="60">
        <f>подсобка!D44*$B$38/100</f>
        <v>0</v>
      </c>
      <c r="F38" s="60">
        <f>подсобка!E44*$B$38/100</f>
        <v>21</v>
      </c>
      <c r="G38" s="60">
        <f>подсобка!F44*$B$38/100</f>
        <v>0</v>
      </c>
      <c r="H38" s="60">
        <f>подсобка!G44*$B$38/100</f>
        <v>0</v>
      </c>
      <c r="I38" s="60">
        <f>подсобка!H44*$B$38/100</f>
        <v>0</v>
      </c>
      <c r="J38" s="60">
        <f>подсобка!I44*$B$38/100</f>
        <v>2.01</v>
      </c>
      <c r="K38" s="60">
        <f>подсобка!J44*$B$38/100</f>
        <v>0</v>
      </c>
      <c r="L38" s="60">
        <f>подсобка!K44*$B$38/100</f>
        <v>0</v>
      </c>
      <c r="M38" s="60">
        <f>подсобка!L44*$B$38/100</f>
        <v>0</v>
      </c>
      <c r="N38" s="60">
        <f>подсобка!M44*$B$38/100</f>
        <v>0</v>
      </c>
    </row>
    <row r="39" spans="1:14" s="45" customFormat="1" ht="31.5">
      <c r="A39" s="26" t="s">
        <v>15</v>
      </c>
      <c r="B39" s="26" t="s">
        <v>16</v>
      </c>
      <c r="C39" s="26">
        <f aca="true" t="shared" si="6" ref="C39:N39">SUM(C40:C41)</f>
        <v>0.03</v>
      </c>
      <c r="D39" s="26">
        <f t="shared" si="6"/>
        <v>0</v>
      </c>
      <c r="E39" s="26">
        <f t="shared" si="6"/>
        <v>10.575999999999999</v>
      </c>
      <c r="F39" s="26">
        <f t="shared" si="6"/>
        <v>39.36</v>
      </c>
      <c r="G39" s="26">
        <f t="shared" si="6"/>
        <v>0.0003</v>
      </c>
      <c r="H39" s="26">
        <f t="shared" si="6"/>
        <v>0.02</v>
      </c>
      <c r="I39" s="26">
        <f t="shared" si="6"/>
        <v>0.01</v>
      </c>
      <c r="J39" s="26">
        <f t="shared" si="6"/>
        <v>0</v>
      </c>
      <c r="K39" s="26">
        <f t="shared" si="6"/>
        <v>1.52</v>
      </c>
      <c r="L39" s="26">
        <f t="shared" si="6"/>
        <v>0.97</v>
      </c>
      <c r="M39" s="26">
        <f t="shared" si="6"/>
        <v>1.98</v>
      </c>
      <c r="N39" s="26">
        <f t="shared" si="6"/>
        <v>0.069</v>
      </c>
    </row>
    <row r="40" spans="1:14" s="45" customFormat="1" ht="15.75" hidden="1">
      <c r="A40" s="26" t="s">
        <v>211</v>
      </c>
      <c r="B40" s="26">
        <v>10</v>
      </c>
      <c r="C40" s="26">
        <f>подсобка!B81*$B$40/100</f>
        <v>0.03</v>
      </c>
      <c r="D40" s="26">
        <f>подсобка!C81*$B$40/100</f>
        <v>0</v>
      </c>
      <c r="E40" s="26">
        <f>подсобка!D81*$B$40/100</f>
        <v>1.45</v>
      </c>
      <c r="F40" s="26">
        <f>подсобка!E81*$B$40/100</f>
        <v>5.56</v>
      </c>
      <c r="G40" s="26">
        <f>подсобка!F81*$B$40/100</f>
        <v>0.0003</v>
      </c>
      <c r="H40" s="26">
        <f>подсобка!G81*$B$40/100</f>
        <v>0.02</v>
      </c>
      <c r="I40" s="26">
        <f>подсобка!H81*$B$40/100</f>
        <v>0.01</v>
      </c>
      <c r="J40" s="26">
        <f>подсобка!I81*$B$40/100</f>
        <v>0</v>
      </c>
      <c r="K40" s="26">
        <f>подсобка!J81*$B$40/100</f>
        <v>1.26</v>
      </c>
      <c r="L40" s="26">
        <f>подсобка!K81*$B$40/100</f>
        <v>0.97</v>
      </c>
      <c r="M40" s="26">
        <f>подсобка!L81*$B$40/100</f>
        <v>1.98</v>
      </c>
      <c r="N40" s="26">
        <f>подсобка!M81*$B$40/100</f>
        <v>0.03</v>
      </c>
    </row>
    <row r="41" spans="1:14" s="46" customFormat="1" ht="18.75" hidden="1">
      <c r="A41" s="26" t="s">
        <v>204</v>
      </c>
      <c r="B41" s="26">
        <v>13</v>
      </c>
      <c r="C41" s="26">
        <f>подсобка!B73*$B$41/100</f>
        <v>0</v>
      </c>
      <c r="D41" s="26">
        <f>подсобка!C73*$B$41/100</f>
        <v>0</v>
      </c>
      <c r="E41" s="26">
        <f>подсобка!D73*$B$41/100</f>
        <v>9.126</v>
      </c>
      <c r="F41" s="26">
        <f>подсобка!E73*$B$41/100</f>
        <v>33.8</v>
      </c>
      <c r="G41" s="26">
        <f>подсобка!F73*$B$41/100</f>
        <v>0</v>
      </c>
      <c r="H41" s="26">
        <f>подсобка!G73*$B$41/100</f>
        <v>0</v>
      </c>
      <c r="I41" s="26">
        <f>подсобка!H73*$B$41/100</f>
        <v>0</v>
      </c>
      <c r="J41" s="26">
        <f>подсобка!I73*$B$41/100</f>
        <v>0</v>
      </c>
      <c r="K41" s="26">
        <f>подсобка!J73*$B$41/100</f>
        <v>0.26</v>
      </c>
      <c r="L41" s="26">
        <f>подсобка!K73*$B$41/100</f>
        <v>0</v>
      </c>
      <c r="M41" s="26">
        <f>подсобка!L73*$B$41/100</f>
        <v>0</v>
      </c>
      <c r="N41" s="26">
        <f>подсобка!M73*$B$41/100</f>
        <v>0.039</v>
      </c>
    </row>
    <row r="42" spans="1:14" s="45" customFormat="1" ht="15.75">
      <c r="A42" s="26" t="s">
        <v>17</v>
      </c>
      <c r="B42" s="26">
        <v>30</v>
      </c>
      <c r="C42" s="26">
        <f>подсобка!B97*$B$42/100</f>
        <v>1.35</v>
      </c>
      <c r="D42" s="26">
        <f>подсобка!C97*$B$42/100</f>
        <v>0.18</v>
      </c>
      <c r="E42" s="26">
        <f>подсобка!D97*$B$42/100</f>
        <v>13.65</v>
      </c>
      <c r="F42" s="26">
        <f>подсобка!E97*$B$42/100</f>
        <v>54</v>
      </c>
      <c r="G42" s="26">
        <f>подсобка!F97*$B$42/100</f>
        <v>0.033</v>
      </c>
      <c r="H42" s="26">
        <f>подсобка!G97*$B$42/100</f>
        <v>0</v>
      </c>
      <c r="I42" s="26">
        <f>подсобка!H97*$B$42/100</f>
        <v>0</v>
      </c>
      <c r="J42" s="26">
        <f>подсобка!I97*$B$42/100</f>
        <v>0.9</v>
      </c>
      <c r="K42" s="26">
        <f>подсобка!J97*$B$42/100</f>
        <v>6</v>
      </c>
      <c r="L42" s="26">
        <f>подсобка!K97*$B$42/100</f>
        <v>4.2</v>
      </c>
      <c r="M42" s="26">
        <f>подсобка!L97*$B$42/100</f>
        <v>19.5</v>
      </c>
      <c r="N42" s="26">
        <f>подсобка!M97*$B$42/100</f>
        <v>0.27</v>
      </c>
    </row>
    <row r="43" spans="1:14" s="45" customFormat="1" ht="15.75">
      <c r="A43" s="26" t="s">
        <v>18</v>
      </c>
      <c r="B43" s="26">
        <v>60</v>
      </c>
      <c r="C43" s="26">
        <f>подсобка!B98*$B$43/100</f>
        <v>1.5</v>
      </c>
      <c r="D43" s="26">
        <f>подсобка!C98*$B$43/100</f>
        <v>0.42</v>
      </c>
      <c r="E43" s="26">
        <f>подсобка!D98*$B$43/100</f>
        <v>15.84</v>
      </c>
      <c r="F43" s="26">
        <f>подсобка!E98*$B$43/100</f>
        <v>90</v>
      </c>
      <c r="G43" s="26">
        <f>подсобка!F98*$B$43/100</f>
        <v>0.048</v>
      </c>
      <c r="H43" s="26">
        <f>подсобка!G98*$B$43/100</f>
        <v>0</v>
      </c>
      <c r="I43" s="26">
        <f>подсобка!H98*$B$43/100</f>
        <v>0</v>
      </c>
      <c r="J43" s="26">
        <f>подсобка!I98*$B$43/100</f>
        <v>1.8</v>
      </c>
      <c r="K43" s="26">
        <f>подсобка!J98*$B$43/100</f>
        <v>12.6</v>
      </c>
      <c r="L43" s="26">
        <f>подсобка!K98*$B$43/100</f>
        <v>11.4</v>
      </c>
      <c r="M43" s="26">
        <f>подсобка!L98*$B$43/100</f>
        <v>52.2</v>
      </c>
      <c r="N43" s="26">
        <f>подсобка!M98*$B$43/100</f>
        <v>1.2</v>
      </c>
    </row>
    <row r="44" spans="1:14" s="45" customFormat="1" ht="15.75">
      <c r="A44" s="47" t="s">
        <v>10</v>
      </c>
      <c r="B44" s="47"/>
      <c r="C44" s="57">
        <f aca="true" t="shared" si="7" ref="C44:N44">SUM(C21,C31,C39:C39,C42:C43)</f>
        <v>21.188000000000002</v>
      </c>
      <c r="D44" s="57">
        <f t="shared" si="7"/>
        <v>21.096000000000004</v>
      </c>
      <c r="E44" s="57">
        <f t="shared" si="7"/>
        <v>65.062</v>
      </c>
      <c r="F44" s="57">
        <f t="shared" si="7"/>
        <v>650.62</v>
      </c>
      <c r="G44" s="57">
        <f t="shared" si="7"/>
        <v>0.3545</v>
      </c>
      <c r="H44" s="57">
        <f t="shared" si="7"/>
        <v>126.53000000000002</v>
      </c>
      <c r="I44" s="57">
        <f t="shared" si="7"/>
        <v>0.09599999999999999</v>
      </c>
      <c r="J44" s="57">
        <f t="shared" si="7"/>
        <v>6.922000000000001</v>
      </c>
      <c r="K44" s="57">
        <f t="shared" si="7"/>
        <v>176.01999999999998</v>
      </c>
      <c r="L44" s="57">
        <f t="shared" si="7"/>
        <v>100.41000000000001</v>
      </c>
      <c r="M44" s="57">
        <f t="shared" si="7"/>
        <v>424.88000000000005</v>
      </c>
      <c r="N44" s="57">
        <f t="shared" si="7"/>
        <v>7.671</v>
      </c>
    </row>
    <row r="45" spans="1:14" ht="18" customHeight="1">
      <c r="A45" s="2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45" customFormat="1" ht="15.75">
      <c r="A46" s="26" t="s">
        <v>140</v>
      </c>
      <c r="B46" s="26">
        <v>30</v>
      </c>
      <c r="C46" s="26">
        <f>подсобка!B12*$B$46/100</f>
        <v>0.96</v>
      </c>
      <c r="D46" s="26">
        <f>подсобка!C12*$B$46/100</f>
        <v>0.84</v>
      </c>
      <c r="E46" s="26">
        <f>подсобка!D12*$B$46/100</f>
        <v>15.03</v>
      </c>
      <c r="F46" s="26">
        <f>подсобка!E12*$B$46/100</f>
        <v>49.5</v>
      </c>
      <c r="G46" s="26">
        <f>подсобка!F12*$B$46/100</f>
        <v>0.012</v>
      </c>
      <c r="H46" s="26">
        <f>подсобка!G12*$B$46/100</f>
        <v>0</v>
      </c>
      <c r="I46" s="26">
        <f>подсобка!H12*$B$46/100</f>
        <v>0</v>
      </c>
      <c r="J46" s="26">
        <f>подсобка!I12*$B$46/100</f>
        <v>0</v>
      </c>
      <c r="K46" s="26">
        <f>подсобка!J12*$B$46/100</f>
        <v>3</v>
      </c>
      <c r="L46" s="26">
        <f>подсобка!K12*$B$46/100</f>
        <v>0.6</v>
      </c>
      <c r="M46" s="26">
        <f>подсобка!L12*$B$46/100</f>
        <v>9.9</v>
      </c>
      <c r="N46" s="26">
        <f>подсобка!M12*$B$46/100</f>
        <v>0.18</v>
      </c>
    </row>
    <row r="47" spans="1:14" s="45" customFormat="1" ht="15.75">
      <c r="A47" s="26" t="s">
        <v>141</v>
      </c>
      <c r="B47" s="26" t="s">
        <v>302</v>
      </c>
      <c r="C47" s="26">
        <f aca="true" t="shared" si="8" ref="C47:N47">SUM(C48:C49)</f>
        <v>0.09</v>
      </c>
      <c r="D47" s="26">
        <f t="shared" si="8"/>
        <v>0</v>
      </c>
      <c r="E47" s="26">
        <f t="shared" si="8"/>
        <v>7.38</v>
      </c>
      <c r="F47" s="26">
        <f t="shared" si="8"/>
        <v>29.1</v>
      </c>
      <c r="G47" s="26">
        <f t="shared" si="8"/>
        <v>0.004</v>
      </c>
      <c r="H47" s="26">
        <f t="shared" si="8"/>
        <v>4</v>
      </c>
      <c r="I47" s="26">
        <f t="shared" si="8"/>
        <v>0</v>
      </c>
      <c r="J47" s="26">
        <f t="shared" si="8"/>
        <v>0.04</v>
      </c>
      <c r="K47" s="26">
        <f t="shared" si="8"/>
        <v>4.2</v>
      </c>
      <c r="L47" s="26">
        <f t="shared" si="8"/>
        <v>1.2</v>
      </c>
      <c r="M47" s="26">
        <f t="shared" si="8"/>
        <v>2.2</v>
      </c>
      <c r="N47" s="26">
        <f t="shared" si="8"/>
        <v>0.09</v>
      </c>
    </row>
    <row r="48" spans="1:14" s="46" customFormat="1" ht="18.75" hidden="1">
      <c r="A48" s="26" t="s">
        <v>261</v>
      </c>
      <c r="B48" s="26" t="s">
        <v>212</v>
      </c>
      <c r="C48" s="26">
        <f>подсобка!B39*$B$48/100</f>
        <v>0.09</v>
      </c>
      <c r="D48" s="26">
        <f>подсобка!C39*$B$48/100</f>
        <v>0</v>
      </c>
      <c r="E48" s="26">
        <f>подсобка!D39*$B$48/100</f>
        <v>0.36</v>
      </c>
      <c r="F48" s="26">
        <f>подсобка!E39*$B$48/100</f>
        <v>3.1</v>
      </c>
      <c r="G48" s="26">
        <f>подсобка!F39*$B$48/100</f>
        <v>0.004</v>
      </c>
      <c r="H48" s="26">
        <f>подсобка!G39*$B$48/100</f>
        <v>4</v>
      </c>
      <c r="I48" s="26">
        <f>подсобка!H39*$B$48/100</f>
        <v>0</v>
      </c>
      <c r="J48" s="26">
        <f>подсобка!I39*$B$48/100</f>
        <v>0.04</v>
      </c>
      <c r="K48" s="26">
        <f>подсобка!J39*$B$48/100</f>
        <v>4</v>
      </c>
      <c r="L48" s="26">
        <f>подсобка!K39*$B$48/100</f>
        <v>1.2</v>
      </c>
      <c r="M48" s="26">
        <f>подсобка!L39*$B$48/100</f>
        <v>2.2</v>
      </c>
      <c r="N48" s="26">
        <f>подсобка!M39*$B$48/100</f>
        <v>0.06</v>
      </c>
    </row>
    <row r="49" spans="1:14" s="46" customFormat="1" ht="18.75" hidden="1">
      <c r="A49" s="26" t="s">
        <v>204</v>
      </c>
      <c r="B49" s="26">
        <v>10</v>
      </c>
      <c r="C49" s="26">
        <f>подсобка!B73*$B$49/100</f>
        <v>0</v>
      </c>
      <c r="D49" s="26">
        <f>подсобка!C73*$B$49/100</f>
        <v>0</v>
      </c>
      <c r="E49" s="26">
        <f>подсобка!D73*$B$49/100</f>
        <v>7.02</v>
      </c>
      <c r="F49" s="26">
        <f>подсобка!E73*$B$49/100</f>
        <v>26</v>
      </c>
      <c r="G49" s="26">
        <f>подсобка!F73*$B$49/100</f>
        <v>0</v>
      </c>
      <c r="H49" s="26">
        <f>подсобка!G73*$B$49/100</f>
        <v>0</v>
      </c>
      <c r="I49" s="26">
        <f>подсобка!H73*$B$49/100</f>
        <v>0</v>
      </c>
      <c r="J49" s="26">
        <f>подсобка!I73*$B$49/100</f>
        <v>0</v>
      </c>
      <c r="K49" s="26">
        <f>подсобка!J73*$B$49/100</f>
        <v>0.2</v>
      </c>
      <c r="L49" s="26">
        <f>подсобка!K73*$B$49/100</f>
        <v>0</v>
      </c>
      <c r="M49" s="26">
        <f>подсобка!L73*$B$49/100</f>
        <v>0</v>
      </c>
      <c r="N49" s="26">
        <f>подсобка!M73*$B$49/100</f>
        <v>0.03</v>
      </c>
    </row>
    <row r="50" spans="1:14" s="45" customFormat="1" ht="15.75">
      <c r="A50" s="26" t="s">
        <v>132</v>
      </c>
      <c r="B50" s="26">
        <v>100</v>
      </c>
      <c r="C50" s="26">
        <f>подсобка!B6*$B$50/100</f>
        <v>0.9</v>
      </c>
      <c r="D50" s="26">
        <f>подсобка!C6*$B$50/100</f>
        <v>0</v>
      </c>
      <c r="E50" s="26">
        <f>подсобка!D6*$B$50/100</f>
        <v>5.2</v>
      </c>
      <c r="F50" s="26">
        <f>подсобка!E6*$B$50/100</f>
        <v>38</v>
      </c>
      <c r="G50" s="26">
        <f>подсобка!F6*$B$50/100</f>
        <v>0.04</v>
      </c>
      <c r="H50" s="26">
        <f>подсобка!G6*$B$50/100</f>
        <v>60</v>
      </c>
      <c r="I50" s="26">
        <f>подсобка!H6*$B$50/100</f>
        <v>0</v>
      </c>
      <c r="J50" s="26">
        <f>подсобка!I6*$B$50/100</f>
        <v>0.4</v>
      </c>
      <c r="K50" s="26">
        <f>подсобка!J6*$B$50/100</f>
        <v>34</v>
      </c>
      <c r="L50" s="26">
        <f>подсобка!K6*$B$50/100</f>
        <v>13</v>
      </c>
      <c r="M50" s="26">
        <f>подсобка!L6*$B$50/100</f>
        <v>23</v>
      </c>
      <c r="N50" s="26">
        <f>подсобка!M6*$B$50/100</f>
        <v>0.3</v>
      </c>
    </row>
    <row r="51" spans="1:14" s="45" customFormat="1" ht="15.75">
      <c r="A51" s="47" t="s">
        <v>10</v>
      </c>
      <c r="B51" s="47"/>
      <c r="C51" s="47">
        <f aca="true" t="shared" si="9" ref="C51:N51">SUM(C46:C47,C50)</f>
        <v>1.9500000000000002</v>
      </c>
      <c r="D51" s="47">
        <f t="shared" si="9"/>
        <v>0.84</v>
      </c>
      <c r="E51" s="47">
        <f t="shared" si="9"/>
        <v>27.61</v>
      </c>
      <c r="F51" s="47">
        <f t="shared" si="9"/>
        <v>116.6</v>
      </c>
      <c r="G51" s="47">
        <f t="shared" si="9"/>
        <v>0.056</v>
      </c>
      <c r="H51" s="47">
        <f t="shared" si="9"/>
        <v>64</v>
      </c>
      <c r="I51" s="47">
        <f t="shared" si="9"/>
        <v>0</v>
      </c>
      <c r="J51" s="47">
        <f t="shared" si="9"/>
        <v>0.44</v>
      </c>
      <c r="K51" s="47">
        <f t="shared" si="9"/>
        <v>41.2</v>
      </c>
      <c r="L51" s="47">
        <f t="shared" si="9"/>
        <v>14.8</v>
      </c>
      <c r="M51" s="47">
        <f t="shared" si="9"/>
        <v>35.1</v>
      </c>
      <c r="N51" s="47">
        <f t="shared" si="9"/>
        <v>0.5700000000000001</v>
      </c>
    </row>
    <row r="52" spans="1:14" ht="18.75">
      <c r="A52" s="2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45" customFormat="1" ht="15.75">
      <c r="A53" s="26" t="s">
        <v>334</v>
      </c>
      <c r="B53" s="26" t="s">
        <v>308</v>
      </c>
      <c r="C53" s="26">
        <f aca="true" t="shared" si="10" ref="C53:N53">SUM(C54:C60)</f>
        <v>11.700000000000001</v>
      </c>
      <c r="D53" s="26">
        <f t="shared" si="10"/>
        <v>7.3309999999999995</v>
      </c>
      <c r="E53" s="26">
        <f t="shared" si="10"/>
        <v>29.393</v>
      </c>
      <c r="F53" s="26">
        <f t="shared" si="10"/>
        <v>290.06</v>
      </c>
      <c r="G53" s="26">
        <f t="shared" si="10"/>
        <v>0.1156</v>
      </c>
      <c r="H53" s="26">
        <f t="shared" si="10"/>
        <v>0.75</v>
      </c>
      <c r="I53" s="26">
        <f t="shared" si="10"/>
        <v>0.043</v>
      </c>
      <c r="J53" s="26">
        <f t="shared" si="10"/>
        <v>4.6259999999999994</v>
      </c>
      <c r="K53" s="26">
        <f t="shared" si="10"/>
        <v>279.26</v>
      </c>
      <c r="L53" s="26">
        <f t="shared" si="10"/>
        <v>46.970000000000006</v>
      </c>
      <c r="M53" s="26">
        <f t="shared" si="10"/>
        <v>378.89</v>
      </c>
      <c r="N53" s="26">
        <f t="shared" si="10"/>
        <v>1.182</v>
      </c>
    </row>
    <row r="54" spans="1:14" s="45" customFormat="1" ht="15.75" hidden="1">
      <c r="A54" s="26" t="s">
        <v>243</v>
      </c>
      <c r="B54" s="26">
        <v>150</v>
      </c>
      <c r="C54" s="26">
        <f>подсобка!B88*$B$54/100</f>
        <v>9.75</v>
      </c>
      <c r="D54" s="26">
        <f>подсобка!C88*$B$54/100</f>
        <v>0.9</v>
      </c>
      <c r="E54" s="26">
        <f>подсобка!D88*$B$54/100</f>
        <v>6.75</v>
      </c>
      <c r="F54" s="26">
        <f>подсобка!E88*$B$54/100</f>
        <v>129</v>
      </c>
      <c r="G54" s="26">
        <f>подсобка!F88*$B$54/100</f>
        <v>0.06</v>
      </c>
      <c r="H54" s="26">
        <f>подсобка!G88*$B$54/100</f>
        <v>0.75</v>
      </c>
      <c r="I54" s="26">
        <f>подсобка!H88*$B$54/100</f>
        <v>0</v>
      </c>
      <c r="J54" s="26">
        <f>подсобка!I88*$B$54/100</f>
        <v>0.45</v>
      </c>
      <c r="K54" s="26">
        <f>подсобка!J88*$B$54/100</f>
        <v>264</v>
      </c>
      <c r="L54" s="26">
        <f>подсобка!K88*$B$54/100</f>
        <v>36</v>
      </c>
      <c r="M54" s="26">
        <f>подсобка!L88*$B$54/100</f>
        <v>336</v>
      </c>
      <c r="N54" s="26">
        <f>подсобка!M88*$B$54/100</f>
        <v>0.45</v>
      </c>
    </row>
    <row r="55" spans="1:14" s="45" customFormat="1" ht="15.75" hidden="1">
      <c r="A55" s="26" t="s">
        <v>193</v>
      </c>
      <c r="B55" s="26">
        <v>8</v>
      </c>
      <c r="C55" s="26">
        <f>подсобка!B107*$B$55/100</f>
        <v>0.56</v>
      </c>
      <c r="D55" s="26">
        <f>подсобка!C107*$B$55/100</f>
        <v>0.8079999999999999</v>
      </c>
      <c r="E55" s="26">
        <f>подсобка!D107*$B$55/100</f>
        <v>0.055999999999999994</v>
      </c>
      <c r="F55" s="26">
        <f>подсобка!E107*$B$55/100</f>
        <v>12.56</v>
      </c>
      <c r="G55" s="26">
        <f>подсобка!F107*$B$55/100</f>
        <v>0.005600000000000001</v>
      </c>
      <c r="H55" s="26">
        <f>подсобка!G107*$B$55/100</f>
        <v>0</v>
      </c>
      <c r="I55" s="26">
        <f>подсобка!H107*$B$55/100</f>
        <v>0.027999999999999997</v>
      </c>
      <c r="J55" s="26">
        <f>подсобка!I107*$B$55/100</f>
        <v>0.16</v>
      </c>
      <c r="K55" s="26">
        <f>подсобка!J107*$B$55/100</f>
        <v>4.4</v>
      </c>
      <c r="L55" s="26">
        <f>подсобка!K107*$B$55/100</f>
        <v>4.32</v>
      </c>
      <c r="M55" s="26">
        <f>подсобка!L107*$B$55/100</f>
        <v>14.8</v>
      </c>
      <c r="N55" s="26">
        <f>подсобка!M107*$B$55/100</f>
        <v>0.21600000000000003</v>
      </c>
    </row>
    <row r="56" spans="1:14" s="45" customFormat="1" ht="15.75" hidden="1">
      <c r="A56" s="26" t="s">
        <v>200</v>
      </c>
      <c r="B56" s="26">
        <v>3</v>
      </c>
      <c r="C56" s="26">
        <f>подсобка!B45*$B$56/100</f>
        <v>0.018</v>
      </c>
      <c r="D56" s="26">
        <f>подсобка!C45*$B$56/100</f>
        <v>1.845</v>
      </c>
      <c r="E56" s="26">
        <f>подсобка!D45*$B$56/100</f>
        <v>0.027000000000000003</v>
      </c>
      <c r="F56" s="26">
        <f>подсобка!E45*$B$56/100</f>
        <v>19.5</v>
      </c>
      <c r="G56" s="26">
        <f>подсобка!F45*$B$56/100</f>
        <v>0</v>
      </c>
      <c r="H56" s="26">
        <f>подсобка!G45*$B$56/100</f>
        <v>0</v>
      </c>
      <c r="I56" s="26">
        <f>подсобка!H45*$B$56/100</f>
        <v>0.015</v>
      </c>
      <c r="J56" s="26">
        <f>подсобка!I45*$B$56/100</f>
        <v>0.066</v>
      </c>
      <c r="K56" s="26">
        <f>подсобка!J45*$B$56/100</f>
        <v>0.66</v>
      </c>
      <c r="L56" s="26">
        <f>подсобка!K45*$B$56/100</f>
        <v>0.09</v>
      </c>
      <c r="M56" s="26">
        <f>подсобка!L45*$B$56/100</f>
        <v>0.57</v>
      </c>
      <c r="N56" s="26">
        <f>подсобка!M45*$B$56/100</f>
        <v>0.006000000000000001</v>
      </c>
    </row>
    <row r="57" spans="1:14" s="45" customFormat="1" ht="15.75" hidden="1">
      <c r="A57" s="26" t="s">
        <v>197</v>
      </c>
      <c r="B57" s="26">
        <v>20</v>
      </c>
      <c r="C57" s="26">
        <f>подсобка!B54*$B$57/100</f>
        <v>1.14</v>
      </c>
      <c r="D57" s="26">
        <f>подсобка!C54*$B$57/100</f>
        <v>0.18</v>
      </c>
      <c r="E57" s="26">
        <f>подсобка!D54*$B$57/100</f>
        <v>10.26</v>
      </c>
      <c r="F57" s="26">
        <f>подсобка!E54*$B$57/100</f>
        <v>51.2</v>
      </c>
      <c r="G57" s="26">
        <f>подсобка!F54*$B$57/100</f>
        <v>0.034</v>
      </c>
      <c r="H57" s="26">
        <f>подсобка!G54*$B$57/100</f>
        <v>0</v>
      </c>
      <c r="I57" s="26">
        <f>подсобка!H54*$B$57/100</f>
        <v>0</v>
      </c>
      <c r="J57" s="26">
        <f>подсобка!I54*$B$57/100</f>
        <v>0.6</v>
      </c>
      <c r="K57" s="26">
        <f>подсобка!J54*$B$57/100</f>
        <v>3.6</v>
      </c>
      <c r="L57" s="26">
        <f>подсобка!K54*$B$57/100</f>
        <v>3.2</v>
      </c>
      <c r="M57" s="26">
        <f>подсобка!L54*$B$57/100</f>
        <v>17.2</v>
      </c>
      <c r="N57" s="26">
        <f>подсобка!M54*$B$57/100</f>
        <v>0.24</v>
      </c>
    </row>
    <row r="58" spans="1:14" s="45" customFormat="1" ht="15.75" hidden="1">
      <c r="A58" s="26" t="s">
        <v>204</v>
      </c>
      <c r="B58" s="26">
        <v>10</v>
      </c>
      <c r="C58" s="26">
        <f>подсобка!B73*$B$58/100</f>
        <v>0</v>
      </c>
      <c r="D58" s="26">
        <f>подсобка!C73*$B$58/100</f>
        <v>0</v>
      </c>
      <c r="E58" s="26">
        <f>подсобка!D73*$B$58/100</f>
        <v>7.02</v>
      </c>
      <c r="F58" s="26">
        <f>подсобка!E73*$B$58/100</f>
        <v>26</v>
      </c>
      <c r="G58" s="26">
        <f>подсобка!F73*$B$58/100</f>
        <v>0</v>
      </c>
      <c r="H58" s="26">
        <f>подсобка!G73*$B$58/100</f>
        <v>0</v>
      </c>
      <c r="I58" s="26">
        <f>подсобка!H73*$B$58/100</f>
        <v>0</v>
      </c>
      <c r="J58" s="26">
        <f>подсобка!I73*$B$58/100</f>
        <v>0</v>
      </c>
      <c r="K58" s="26">
        <f>подсобка!J73*$B$58/100</f>
        <v>0.2</v>
      </c>
      <c r="L58" s="26">
        <f>подсобка!K73*$B$58/100</f>
        <v>0</v>
      </c>
      <c r="M58" s="26">
        <f>подсобка!L73*$B$58/100</f>
        <v>0</v>
      </c>
      <c r="N58" s="26">
        <f>подсобка!M73*$B$58/100</f>
        <v>0.03</v>
      </c>
    </row>
    <row r="59" spans="1:14" s="45" customFormat="1" ht="15.75" hidden="1">
      <c r="A59" s="26" t="s">
        <v>244</v>
      </c>
      <c r="B59" s="26">
        <v>5</v>
      </c>
      <c r="C59" s="26">
        <f>подсобка!B44*$B$59/100</f>
        <v>0</v>
      </c>
      <c r="D59" s="26">
        <f>подсобка!C44*$B$59/100</f>
        <v>3.55</v>
      </c>
      <c r="E59" s="26">
        <f>подсобка!D44*$B$59/100</f>
        <v>0</v>
      </c>
      <c r="F59" s="26">
        <f>подсобка!E44*$B$59/100</f>
        <v>35</v>
      </c>
      <c r="G59" s="26">
        <f>подсобка!F44*$B$59/100</f>
        <v>0</v>
      </c>
      <c r="H59" s="26">
        <f>подсобка!G44*$B$59/100</f>
        <v>0</v>
      </c>
      <c r="I59" s="26">
        <f>подсобка!H44*$B$59/100</f>
        <v>0</v>
      </c>
      <c r="J59" s="26">
        <f>подсобка!I44*$B$59/100</f>
        <v>3.35</v>
      </c>
      <c r="K59" s="26">
        <f>подсобка!J44*$B$59/100</f>
        <v>0</v>
      </c>
      <c r="L59" s="26">
        <f>подсобка!K44*$B$59/100</f>
        <v>0</v>
      </c>
      <c r="M59" s="26">
        <f>подсобка!L44*$B$59/100</f>
        <v>0</v>
      </c>
      <c r="N59" s="26">
        <f>подсобка!M44*$B$59/100</f>
        <v>0</v>
      </c>
    </row>
    <row r="60" spans="1:14" s="45" customFormat="1" ht="15.75" hidden="1">
      <c r="A60" s="26" t="s">
        <v>215</v>
      </c>
      <c r="B60" s="26">
        <v>8</v>
      </c>
      <c r="C60" s="26">
        <f>подсобка!B27*$B$60/100</f>
        <v>0.23199999999999998</v>
      </c>
      <c r="D60" s="26">
        <f>подсобка!C27*$B$60/100</f>
        <v>0.048</v>
      </c>
      <c r="E60" s="26">
        <f>подсобка!D27*$B$60/100</f>
        <v>5.28</v>
      </c>
      <c r="F60" s="26">
        <f>подсобка!E27*$B$60/100</f>
        <v>16.8</v>
      </c>
      <c r="G60" s="26">
        <f>подсобка!F27*$B$60/100</f>
        <v>0.016</v>
      </c>
      <c r="H60" s="26">
        <f>подсобка!G27*$B$60/100</f>
        <v>0</v>
      </c>
      <c r="I60" s="26">
        <f>подсобка!H27*$B$60/100</f>
        <v>0</v>
      </c>
      <c r="J60" s="26">
        <f>подсобка!I27*$B$60/100</f>
        <v>0</v>
      </c>
      <c r="K60" s="26">
        <f>подсобка!J27*$B$60/100</f>
        <v>6.4</v>
      </c>
      <c r="L60" s="26">
        <f>подсобка!K27*$B$60/100</f>
        <v>3.36</v>
      </c>
      <c r="M60" s="26">
        <f>подсобка!L27*$B$60/100</f>
        <v>10.32</v>
      </c>
      <c r="N60" s="26">
        <f>подсобка!M27*$B$60/100</f>
        <v>0.24</v>
      </c>
    </row>
    <row r="61" spans="1:14" s="45" customFormat="1" ht="31.5">
      <c r="A61" s="26" t="s">
        <v>245</v>
      </c>
      <c r="B61" s="26">
        <v>20</v>
      </c>
      <c r="C61" s="26">
        <f>подсобка!B49*$B$61/100</f>
        <v>1.4</v>
      </c>
      <c r="D61" s="26">
        <f>подсобка!C49*$B$61/100</f>
        <v>1.04</v>
      </c>
      <c r="E61" s="26">
        <f>подсобка!D49*$B$61/100</f>
        <v>1.9</v>
      </c>
      <c r="F61" s="26">
        <f>подсобка!E49*$B$61/100</f>
        <v>27</v>
      </c>
      <c r="G61" s="26">
        <f>подсобка!F49*$B$61/100</f>
        <v>0.012</v>
      </c>
      <c r="H61" s="26">
        <f>подсобка!G49*$B$61/100</f>
        <v>0.24</v>
      </c>
      <c r="I61" s="26">
        <f>подсобка!H49*$B$61/100</f>
        <v>0.004</v>
      </c>
      <c r="J61" s="26">
        <f>подсобка!I49*$B$61/100</f>
        <v>0</v>
      </c>
      <c r="K61" s="26">
        <f>подсобка!J49*$B$61/100</f>
        <v>48.4</v>
      </c>
      <c r="L61" s="26">
        <f>подсобка!K49*$B$61/100</f>
        <v>7.4</v>
      </c>
      <c r="M61" s="26">
        <f>подсобка!L49*$B$61/100</f>
        <v>40.8</v>
      </c>
      <c r="N61" s="26">
        <f>подсобка!M49*$B$61/100</f>
        <v>0.04</v>
      </c>
    </row>
    <row r="62" spans="1:14" s="45" customFormat="1" ht="31.5">
      <c r="A62" s="26" t="s">
        <v>271</v>
      </c>
      <c r="B62" s="26" t="s">
        <v>302</v>
      </c>
      <c r="C62" s="26">
        <f aca="true" t="shared" si="11" ref="C62:N62">SUM(C63:C64)</f>
        <v>0.03</v>
      </c>
      <c r="D62" s="26">
        <f t="shared" si="11"/>
        <v>0.01</v>
      </c>
      <c r="E62" s="26">
        <f t="shared" si="11"/>
        <v>7.46</v>
      </c>
      <c r="F62" s="26">
        <f t="shared" si="11"/>
        <v>27.88</v>
      </c>
      <c r="G62" s="26">
        <f t="shared" si="11"/>
        <v>0.0006</v>
      </c>
      <c r="H62" s="26">
        <f t="shared" si="11"/>
        <v>3.88</v>
      </c>
      <c r="I62" s="26">
        <f t="shared" si="11"/>
        <v>0.06</v>
      </c>
      <c r="J62" s="26">
        <f t="shared" si="11"/>
        <v>0.04</v>
      </c>
      <c r="K62" s="26">
        <f t="shared" si="11"/>
        <v>0.76</v>
      </c>
      <c r="L62" s="26">
        <f t="shared" si="11"/>
        <v>0.16</v>
      </c>
      <c r="M62" s="26">
        <f t="shared" si="11"/>
        <v>0.15</v>
      </c>
      <c r="N62" s="26">
        <f t="shared" si="11"/>
        <v>0.27</v>
      </c>
    </row>
    <row r="63" spans="1:14" s="45" customFormat="1" ht="15.75" hidden="1">
      <c r="A63" s="26" t="s">
        <v>272</v>
      </c>
      <c r="B63" s="26">
        <v>10</v>
      </c>
      <c r="C63" s="26">
        <f>подсобка!B103*$B$63/100</f>
        <v>0.03</v>
      </c>
      <c r="D63" s="26">
        <f>подсобка!C103*$B$63/100</f>
        <v>0.01</v>
      </c>
      <c r="E63" s="26">
        <f>подсобка!D103*$B$63/100</f>
        <v>0.44</v>
      </c>
      <c r="F63" s="26">
        <f>подсобка!E103*$B$63/100</f>
        <v>1.88</v>
      </c>
      <c r="G63" s="26">
        <f>подсобка!F103*$B$63/100</f>
        <v>0.0006</v>
      </c>
      <c r="H63" s="26">
        <f>подсобка!G103*$B$63/100</f>
        <v>3.88</v>
      </c>
      <c r="I63" s="26">
        <f>подсобка!H103*$B$63/100</f>
        <v>0.06</v>
      </c>
      <c r="J63" s="26">
        <f>подсобка!I103*$B$63/100</f>
        <v>0.04</v>
      </c>
      <c r="K63" s="26">
        <f>подсобка!J103*$B$63/100</f>
        <v>0.56</v>
      </c>
      <c r="L63" s="26">
        <f>подсобка!K103*$B$63/100</f>
        <v>0.16</v>
      </c>
      <c r="M63" s="26">
        <f>подсобка!L103*$B$63/100</f>
        <v>0.15</v>
      </c>
      <c r="N63" s="26">
        <f>подсобка!M103*$B$63/100</f>
        <v>0.24</v>
      </c>
    </row>
    <row r="64" spans="1:14" s="45" customFormat="1" ht="15.75" hidden="1">
      <c r="A64" s="26" t="s">
        <v>204</v>
      </c>
      <c r="B64" s="26">
        <v>10</v>
      </c>
      <c r="C64" s="26">
        <f>подсобка!B73*$B$64/100</f>
        <v>0</v>
      </c>
      <c r="D64" s="26">
        <f>подсобка!C73*$B$64/100</f>
        <v>0</v>
      </c>
      <c r="E64" s="26">
        <f>подсобка!D73*$B$64/100</f>
        <v>7.02</v>
      </c>
      <c r="F64" s="26">
        <f>подсобка!E73*$B$64/100</f>
        <v>26</v>
      </c>
      <c r="G64" s="26">
        <f>подсобка!F73*$B$64/100</f>
        <v>0</v>
      </c>
      <c r="H64" s="26">
        <f>подсобка!G73*$B$64/100</f>
        <v>0</v>
      </c>
      <c r="I64" s="26">
        <f>подсобка!H73*$B$64/100</f>
        <v>0</v>
      </c>
      <c r="J64" s="26">
        <f>подсобка!I73*$B$64/100</f>
        <v>0</v>
      </c>
      <c r="K64" s="26">
        <f>подсобка!J73*$B$64/100</f>
        <v>0.2</v>
      </c>
      <c r="L64" s="26">
        <f>подсобка!K73*$B$64/100</f>
        <v>0</v>
      </c>
      <c r="M64" s="26">
        <f>подсобка!L73*$B$64/100</f>
        <v>0</v>
      </c>
      <c r="N64" s="26">
        <f>подсобка!M73*$B$64/100</f>
        <v>0.03</v>
      </c>
    </row>
    <row r="65" spans="1:14" s="45" customFormat="1" ht="15.75">
      <c r="A65" s="47" t="s">
        <v>10</v>
      </c>
      <c r="B65" s="47"/>
      <c r="C65" s="47">
        <f aca="true" t="shared" si="12" ref="C65:N65">SUM(C61:C62,C53)</f>
        <v>13.13</v>
      </c>
      <c r="D65" s="47">
        <f t="shared" si="12"/>
        <v>8.381</v>
      </c>
      <c r="E65" s="47">
        <f t="shared" si="12"/>
        <v>38.753</v>
      </c>
      <c r="F65" s="47">
        <f t="shared" si="12"/>
        <v>344.94</v>
      </c>
      <c r="G65" s="47">
        <f t="shared" si="12"/>
        <v>0.12819999999999998</v>
      </c>
      <c r="H65" s="47">
        <f t="shared" si="12"/>
        <v>4.87</v>
      </c>
      <c r="I65" s="47">
        <f t="shared" si="12"/>
        <v>0.107</v>
      </c>
      <c r="J65" s="47">
        <f t="shared" si="12"/>
        <v>4.6659999999999995</v>
      </c>
      <c r="K65" s="47">
        <f t="shared" si="12"/>
        <v>328.41999999999996</v>
      </c>
      <c r="L65" s="47">
        <f t="shared" si="12"/>
        <v>54.53000000000001</v>
      </c>
      <c r="M65" s="47">
        <f t="shared" si="12"/>
        <v>419.84</v>
      </c>
      <c r="N65" s="47">
        <f t="shared" si="12"/>
        <v>1.492</v>
      </c>
    </row>
    <row r="66" spans="1:14" s="45" customFormat="1" ht="18.75">
      <c r="A66" s="50" t="s">
        <v>25</v>
      </c>
      <c r="B66" s="50"/>
      <c r="C66" s="51">
        <f aca="true" t="shared" si="13" ref="C66:N66">SUM(C18:C19,C44,C51,C65)</f>
        <v>49.522000000000006</v>
      </c>
      <c r="D66" s="51">
        <f t="shared" si="13"/>
        <v>47.76450000000001</v>
      </c>
      <c r="E66" s="51">
        <f t="shared" si="13"/>
        <v>200.39249999999998</v>
      </c>
      <c r="F66" s="51">
        <f t="shared" si="13"/>
        <v>1640.3049999999998</v>
      </c>
      <c r="G66" s="51">
        <f t="shared" si="13"/>
        <v>0.7442000000000001</v>
      </c>
      <c r="H66" s="51">
        <f t="shared" si="13"/>
        <v>201.40000000000003</v>
      </c>
      <c r="I66" s="51">
        <f t="shared" si="13"/>
        <v>0.33799999999999997</v>
      </c>
      <c r="J66" s="51">
        <f t="shared" si="13"/>
        <v>14.064999999999998</v>
      </c>
      <c r="K66" s="51">
        <f t="shared" si="13"/>
        <v>1064.63</v>
      </c>
      <c r="L66" s="51">
        <f t="shared" si="13"/>
        <v>267.4200000000001</v>
      </c>
      <c r="M66" s="51">
        <f t="shared" si="13"/>
        <v>1397.4750000000001</v>
      </c>
      <c r="N66" s="51">
        <f t="shared" si="13"/>
        <v>12.860500000000002</v>
      </c>
    </row>
    <row r="68" spans="3:14" ht="15">
      <c r="C68" s="43">
        <v>48.6</v>
      </c>
      <c r="D68" s="43">
        <v>54</v>
      </c>
      <c r="E68" s="43">
        <v>234.9</v>
      </c>
      <c r="F68" s="43">
        <v>1620</v>
      </c>
      <c r="G68" s="43">
        <v>0.9</v>
      </c>
      <c r="H68" s="43">
        <v>45</v>
      </c>
      <c r="I68" s="43">
        <v>0.45</v>
      </c>
      <c r="J68" s="43">
        <v>7</v>
      </c>
      <c r="K68" s="43">
        <v>900</v>
      </c>
      <c r="L68" s="43">
        <v>200</v>
      </c>
      <c r="M68" s="43">
        <v>800</v>
      </c>
      <c r="N68" s="43">
        <v>10</v>
      </c>
    </row>
    <row r="69" spans="3:14" ht="15">
      <c r="C69" s="43">
        <v>59.4</v>
      </c>
      <c r="D69" s="43">
        <v>66</v>
      </c>
      <c r="E69" s="43">
        <v>287.1</v>
      </c>
      <c r="F69" s="43">
        <v>1980</v>
      </c>
      <c r="G69" s="43">
        <v>1</v>
      </c>
      <c r="H69" s="43">
        <v>55</v>
      </c>
      <c r="I69" s="43">
        <v>0.55</v>
      </c>
      <c r="J69" s="43">
        <v>10</v>
      </c>
      <c r="K69" s="43">
        <v>1200</v>
      </c>
      <c r="L69" s="43">
        <v>300</v>
      </c>
      <c r="M69" s="43">
        <v>1450</v>
      </c>
      <c r="N69" s="43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68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9"/>
  <sheetViews>
    <sheetView view="pageBreakPreview" zoomScale="60" zoomScaleNormal="79" workbookViewId="0" topLeftCell="A1">
      <selection activeCell="U43" sqref="U43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153</v>
      </c>
      <c r="B6" s="26" t="s">
        <v>154</v>
      </c>
      <c r="C6" s="26">
        <f aca="true" t="shared" si="0" ref="C6:N6">SUM(C7:C15)</f>
        <v>10.833</v>
      </c>
      <c r="D6" s="26">
        <f t="shared" si="0"/>
        <v>7.718</v>
      </c>
      <c r="E6" s="26">
        <f t="shared" si="0"/>
        <v>34.709</v>
      </c>
      <c r="F6" s="26">
        <f t="shared" si="0"/>
        <v>305.07</v>
      </c>
      <c r="G6" s="26">
        <f t="shared" si="0"/>
        <v>0.10120000000000001</v>
      </c>
      <c r="H6" s="26">
        <f t="shared" si="0"/>
        <v>0.94</v>
      </c>
      <c r="I6" s="26">
        <f t="shared" si="0"/>
        <v>0.05</v>
      </c>
      <c r="J6" s="26">
        <f t="shared" si="0"/>
        <v>3.05</v>
      </c>
      <c r="K6" s="26">
        <f t="shared" si="0"/>
        <v>275.52</v>
      </c>
      <c r="L6" s="26">
        <f t="shared" si="0"/>
        <v>48.42999999999999</v>
      </c>
      <c r="M6" s="26">
        <f t="shared" si="0"/>
        <v>345.08000000000004</v>
      </c>
      <c r="N6" s="26">
        <f t="shared" si="0"/>
        <v>1.505</v>
      </c>
    </row>
    <row r="7" spans="1:14" s="46" customFormat="1" ht="18.75" hidden="1">
      <c r="A7" s="26" t="s">
        <v>243</v>
      </c>
      <c r="B7" s="26">
        <v>120</v>
      </c>
      <c r="C7" s="26">
        <f>подсобка!B88*$B$7/100</f>
        <v>7.8</v>
      </c>
      <c r="D7" s="26">
        <f>подсобка!C88*$B$7/100</f>
        <v>0.72</v>
      </c>
      <c r="E7" s="26">
        <f>подсобка!D88*$B$7/100</f>
        <v>5.4</v>
      </c>
      <c r="F7" s="26">
        <f>подсобка!E88*$B$7/100</f>
        <v>103.2</v>
      </c>
      <c r="G7" s="26">
        <f>подсобка!F88*$B$7/100</f>
        <v>0.048</v>
      </c>
      <c r="H7" s="26">
        <f>подсобка!G88*$B$7/100</f>
        <v>0.6</v>
      </c>
      <c r="I7" s="26">
        <f>подсобка!H88*$B$7/100</f>
        <v>0</v>
      </c>
      <c r="J7" s="26">
        <f>подсобка!I88*$B$7/100</f>
        <v>0.36</v>
      </c>
      <c r="K7" s="26">
        <f>подсобка!J88*$B$7/100</f>
        <v>211.2</v>
      </c>
      <c r="L7" s="26">
        <f>подсобка!K88*$B$7/100</f>
        <v>28.8</v>
      </c>
      <c r="M7" s="26">
        <f>подсобка!L88*$B$7/100</f>
        <v>268.8</v>
      </c>
      <c r="N7" s="26">
        <f>подсобка!M88*$B$7/100</f>
        <v>0.36</v>
      </c>
    </row>
    <row r="8" spans="1:14" s="46" customFormat="1" ht="18.75" hidden="1">
      <c r="A8" s="26" t="s">
        <v>204</v>
      </c>
      <c r="B8" s="26">
        <v>6</v>
      </c>
      <c r="C8" s="26">
        <f>подсобка!B73*$B$8/100</f>
        <v>0</v>
      </c>
      <c r="D8" s="26">
        <f>подсобка!C73*$B$8/100</f>
        <v>0</v>
      </c>
      <c r="E8" s="26">
        <f>подсобка!D73*$B$8/100</f>
        <v>4.212000000000001</v>
      </c>
      <c r="F8" s="26">
        <f>подсобка!E73*$B$8/100</f>
        <v>15.6</v>
      </c>
      <c r="G8" s="26">
        <f>подсобка!F73*$B$8/100</f>
        <v>0</v>
      </c>
      <c r="H8" s="26">
        <f>подсобка!G73*$B$8/100</f>
        <v>0</v>
      </c>
      <c r="I8" s="26">
        <f>подсобка!H73*$B$8/100</f>
        <v>0</v>
      </c>
      <c r="J8" s="26">
        <f>подсобка!I73*$B$8/100</f>
        <v>0</v>
      </c>
      <c r="K8" s="26">
        <f>подсобка!J73*$B$8/100</f>
        <v>0.12</v>
      </c>
      <c r="L8" s="26">
        <f>подсобка!K73*$B$8/100</f>
        <v>0</v>
      </c>
      <c r="M8" s="26">
        <f>подсобка!L73*$B$8/100</f>
        <v>0</v>
      </c>
      <c r="N8" s="26">
        <f>подсобка!M73*$B$8/100</f>
        <v>0.018</v>
      </c>
    </row>
    <row r="9" spans="1:14" s="46" customFormat="1" ht="18.75" hidden="1">
      <c r="A9" s="26" t="s">
        <v>195</v>
      </c>
      <c r="B9" s="26">
        <v>5</v>
      </c>
      <c r="C9" s="26">
        <f>подсобка!B45*$B$9/100</f>
        <v>0.03</v>
      </c>
      <c r="D9" s="26">
        <f>подсобка!C45*$B$9/100</f>
        <v>3.075</v>
      </c>
      <c r="E9" s="26">
        <f>подсобка!D45*$B$9/100</f>
        <v>0.045</v>
      </c>
      <c r="F9" s="26">
        <f>подсобка!E45*$B$9/100</f>
        <v>32.5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0.025</v>
      </c>
      <c r="J9" s="26">
        <f>подсобка!I45*$B$9/100</f>
        <v>0.11</v>
      </c>
      <c r="K9" s="26">
        <f>подсобка!J45*$B$9/100</f>
        <v>1.1</v>
      </c>
      <c r="L9" s="26">
        <f>подсобка!K45*$B$9/100</f>
        <v>0.15</v>
      </c>
      <c r="M9" s="26">
        <f>подсобка!L45*$B$9/100</f>
        <v>0.95</v>
      </c>
      <c r="N9" s="26">
        <f>подсобка!M45*$B$9/100</f>
        <v>0.01</v>
      </c>
    </row>
    <row r="10" spans="1:14" s="46" customFormat="1" ht="18.75" hidden="1">
      <c r="A10" s="26" t="s">
        <v>193</v>
      </c>
      <c r="B10" s="26">
        <v>6</v>
      </c>
      <c r="C10" s="26">
        <f>подсобка!B107*$B$10/100</f>
        <v>0.42</v>
      </c>
      <c r="D10" s="26">
        <f>подсобка!C107*$B$10/100</f>
        <v>0.606</v>
      </c>
      <c r="E10" s="26">
        <f>подсобка!D107*$B$10/100</f>
        <v>0.041999999999999996</v>
      </c>
      <c r="F10" s="26">
        <f>подсобка!E107*$B$10/100</f>
        <v>9.42</v>
      </c>
      <c r="G10" s="26">
        <f>подсобка!F107*$B$10/100</f>
        <v>0.004200000000000001</v>
      </c>
      <c r="H10" s="26">
        <f>подсобка!G107*$B$10/100</f>
        <v>0</v>
      </c>
      <c r="I10" s="26">
        <f>подсобка!H107*$B$10/100</f>
        <v>0.020999999999999998</v>
      </c>
      <c r="J10" s="26">
        <f>подсобка!I107*$B$10/100</f>
        <v>0.12</v>
      </c>
      <c r="K10" s="26">
        <f>подсобка!J107*$B$10/100</f>
        <v>3.3</v>
      </c>
      <c r="L10" s="26">
        <f>подсобка!K107*$B$10/100</f>
        <v>3.24</v>
      </c>
      <c r="M10" s="26">
        <f>подсобка!L107*$B$10/100</f>
        <v>11.1</v>
      </c>
      <c r="N10" s="26">
        <f>подсобка!M107*$B$10/100</f>
        <v>0.16200000000000003</v>
      </c>
    </row>
    <row r="11" spans="1:14" s="46" customFormat="1" ht="18.75" hidden="1">
      <c r="A11" s="26" t="s">
        <v>215</v>
      </c>
      <c r="B11" s="26">
        <v>7</v>
      </c>
      <c r="C11" s="26">
        <f>подсобка!B27*$B$11/100</f>
        <v>0.203</v>
      </c>
      <c r="D11" s="26">
        <f>подсобка!C27*$B$11/100</f>
        <v>0.042</v>
      </c>
      <c r="E11" s="26">
        <f>подсобка!D27*$B$11/100</f>
        <v>4.62</v>
      </c>
      <c r="F11" s="26">
        <f>подсобка!E27*$B$11/100</f>
        <v>14.7</v>
      </c>
      <c r="G11" s="26">
        <f>подсобка!F27*$B$11/100</f>
        <v>0.014000000000000002</v>
      </c>
      <c r="H11" s="26">
        <f>подсобка!G27*$B$11/100</f>
        <v>0</v>
      </c>
      <c r="I11" s="26">
        <f>подсобка!H27*$B$11/100</f>
        <v>0</v>
      </c>
      <c r="J11" s="26">
        <f>подсобка!I27*$B$11/100</f>
        <v>0</v>
      </c>
      <c r="K11" s="26">
        <f>подсобка!J27*$B$11/100</f>
        <v>5.6</v>
      </c>
      <c r="L11" s="26">
        <f>подсобка!K27*$B$11/100</f>
        <v>2.94</v>
      </c>
      <c r="M11" s="26">
        <f>подсобка!L27*$B$11/100</f>
        <v>9.03</v>
      </c>
      <c r="N11" s="26">
        <f>подсобка!M27*$B$11/100</f>
        <v>0.21</v>
      </c>
    </row>
    <row r="12" spans="1:14" s="46" customFormat="1" ht="18.75" hidden="1">
      <c r="A12" s="26" t="s">
        <v>233</v>
      </c>
      <c r="B12" s="26">
        <v>15</v>
      </c>
      <c r="C12" s="26">
        <f>подсобка!B36*$B$12/100</f>
        <v>0.9</v>
      </c>
      <c r="D12" s="26">
        <f>подсобка!C36*$B$12/100</f>
        <v>0.105</v>
      </c>
      <c r="E12" s="26">
        <f>подсобка!D36*$B$12/100</f>
        <v>6.03</v>
      </c>
      <c r="F12" s="26">
        <f>подсобка!E36*$B$12/100</f>
        <v>31.65</v>
      </c>
      <c r="G12" s="26">
        <f>подсобка!F36*$B$12/100</f>
        <v>0.021</v>
      </c>
      <c r="H12" s="26">
        <f>подсобка!G36*$B$12/100</f>
        <v>0</v>
      </c>
      <c r="I12" s="26">
        <f>подсобка!H36*$B$12/100</f>
        <v>0</v>
      </c>
      <c r="J12" s="26">
        <f>подсобка!I36*$B$12/100</f>
        <v>0.45</v>
      </c>
      <c r="K12" s="26">
        <f>подсобка!J36*$B$12/100</f>
        <v>3</v>
      </c>
      <c r="L12" s="26">
        <f>подсобка!K36*$B$12/100</f>
        <v>4.5</v>
      </c>
      <c r="M12" s="26">
        <f>подсобка!L36*$B$12/100</f>
        <v>12.6</v>
      </c>
      <c r="N12" s="26">
        <f>подсобка!M36*$B$12/100</f>
        <v>0.345</v>
      </c>
    </row>
    <row r="13" spans="1:14" s="46" customFormat="1" ht="18.75" hidden="1">
      <c r="A13" s="26" t="s">
        <v>226</v>
      </c>
      <c r="B13" s="26">
        <v>20</v>
      </c>
      <c r="C13" s="26">
        <f>подсобка!B64*$B$13/100</f>
        <v>0.08</v>
      </c>
      <c r="D13" s="26">
        <f>подсобка!C64*$B$13/100</f>
        <v>0</v>
      </c>
      <c r="E13" s="26">
        <f>подсобка!D64*$B$13/100</f>
        <v>12.46</v>
      </c>
      <c r="F13" s="26">
        <f>подсобка!E64*$B$13/100</f>
        <v>50</v>
      </c>
      <c r="G13" s="26">
        <f>подсобка!F64*$B$13/100</f>
        <v>0.002</v>
      </c>
      <c r="H13" s="26">
        <f>подсобка!G64*$B$13/100</f>
        <v>0.1</v>
      </c>
      <c r="I13" s="26">
        <f>подсобка!H64*$B$13/100</f>
        <v>0</v>
      </c>
      <c r="J13" s="26">
        <f>подсобка!I64*$B$13/100</f>
        <v>0</v>
      </c>
      <c r="K13" s="26">
        <f>подсобка!J64*$B$13/100</f>
        <v>2.8</v>
      </c>
      <c r="L13" s="26">
        <f>подсобка!K64*$B$13/100</f>
        <v>1.4</v>
      </c>
      <c r="M13" s="26">
        <f>подсобка!L64*$B$13/100</f>
        <v>1.8</v>
      </c>
      <c r="N13" s="26">
        <f>подсобка!M64*$B$13/100</f>
        <v>0.36</v>
      </c>
    </row>
    <row r="14" spans="1:14" s="46" customFormat="1" ht="18.75" hidden="1">
      <c r="A14" s="26" t="s">
        <v>198</v>
      </c>
      <c r="B14" s="26">
        <v>3</v>
      </c>
      <c r="C14" s="26">
        <f>подсобка!B44*$B$14/100</f>
        <v>0</v>
      </c>
      <c r="D14" s="26">
        <f>подсобка!C44*$B$14/100</f>
        <v>2.13</v>
      </c>
      <c r="E14" s="26">
        <f>подсобка!D44*$B$14/100</f>
        <v>0</v>
      </c>
      <c r="F14" s="26">
        <f>подсобка!E44*$B$14/100</f>
        <v>21</v>
      </c>
      <c r="G14" s="26">
        <f>подсобка!F44*$B$14/100</f>
        <v>0</v>
      </c>
      <c r="H14" s="26">
        <f>подсобка!G44*$B$14/100</f>
        <v>0</v>
      </c>
      <c r="I14" s="26">
        <f>подсобка!H44*$B$14/100</f>
        <v>0</v>
      </c>
      <c r="J14" s="26">
        <f>подсобка!I44*$B$14/100</f>
        <v>2.01</v>
      </c>
      <c r="K14" s="26">
        <f>подсобка!J44*$B$14/100</f>
        <v>0</v>
      </c>
      <c r="L14" s="26">
        <f>подсобка!K44*$B$14/100</f>
        <v>0</v>
      </c>
      <c r="M14" s="26">
        <f>подсобка!L44*$B$14/100</f>
        <v>0</v>
      </c>
      <c r="N14" s="26">
        <f>подсобка!M44*$B$14/100</f>
        <v>0</v>
      </c>
    </row>
    <row r="15" spans="1:14" s="46" customFormat="1" ht="18.75" hidden="1">
      <c r="A15" s="26" t="s">
        <v>199</v>
      </c>
      <c r="B15" s="26">
        <v>20</v>
      </c>
      <c r="C15" s="26">
        <f>подсобка!B49*$B$15/100</f>
        <v>1.4</v>
      </c>
      <c r="D15" s="26">
        <f>подсобка!C49*$B$15/100</f>
        <v>1.04</v>
      </c>
      <c r="E15" s="26">
        <f>подсобка!D49*$B$15/100</f>
        <v>1.9</v>
      </c>
      <c r="F15" s="26">
        <f>подсобка!E49*$B$15/100</f>
        <v>27</v>
      </c>
      <c r="G15" s="26">
        <f>подсобка!F49*$B$15/100</f>
        <v>0.012</v>
      </c>
      <c r="H15" s="26">
        <f>подсобка!G49*$B$15/100</f>
        <v>0.24</v>
      </c>
      <c r="I15" s="26">
        <f>подсобка!H49*$B$15/100</f>
        <v>0.004</v>
      </c>
      <c r="J15" s="26">
        <f>подсобка!I49*$B$15/100</f>
        <v>0</v>
      </c>
      <c r="K15" s="26">
        <f>подсобка!J49*$B$15/100</f>
        <v>48.4</v>
      </c>
      <c r="L15" s="26">
        <f>подсобка!K49*$B$15/100</f>
        <v>7.4</v>
      </c>
      <c r="M15" s="26">
        <f>подсобка!L49*$B$15/100</f>
        <v>40.8</v>
      </c>
      <c r="N15" s="26">
        <f>подсобка!M49*$B$15/100</f>
        <v>0.04</v>
      </c>
    </row>
    <row r="16" spans="1:14" s="46" customFormat="1" ht="31.5">
      <c r="A16" s="26" t="s">
        <v>146</v>
      </c>
      <c r="B16" s="26" t="s">
        <v>302</v>
      </c>
      <c r="C16" s="26">
        <f aca="true" t="shared" si="1" ref="C16:N16">SUM(C17:C19)</f>
        <v>4.7</v>
      </c>
      <c r="D16" s="26">
        <f t="shared" si="1"/>
        <v>4.872</v>
      </c>
      <c r="E16" s="26">
        <f t="shared" si="1"/>
        <v>16.560000000000002</v>
      </c>
      <c r="F16" s="26">
        <f t="shared" si="1"/>
        <v>144.374</v>
      </c>
      <c r="G16" s="26">
        <f t="shared" si="1"/>
        <v>0.04</v>
      </c>
      <c r="H16" s="26">
        <f t="shared" si="1"/>
        <v>2</v>
      </c>
      <c r="I16" s="26">
        <f t="shared" si="1"/>
        <v>0.04</v>
      </c>
      <c r="J16" s="26">
        <f t="shared" si="1"/>
        <v>0.6</v>
      </c>
      <c r="K16" s="26">
        <f t="shared" si="1"/>
        <v>244.2</v>
      </c>
      <c r="L16" s="26">
        <f t="shared" si="1"/>
        <v>28</v>
      </c>
      <c r="M16" s="26">
        <f t="shared" si="1"/>
        <v>187</v>
      </c>
      <c r="N16" s="26">
        <f t="shared" si="1"/>
        <v>0.352</v>
      </c>
    </row>
    <row r="17" spans="1:14" s="46" customFormat="1" ht="18.75" hidden="1">
      <c r="A17" s="48" t="s">
        <v>234</v>
      </c>
      <c r="B17" s="26">
        <v>2</v>
      </c>
      <c r="C17" s="26">
        <f>подсобка!B35*$B$17/100</f>
        <v>0.3</v>
      </c>
      <c r="D17" s="26">
        <f>подсобка!C35*$B$17/100</f>
        <v>0.07200000000000001</v>
      </c>
      <c r="E17" s="26">
        <f>подсобка!D35*$B$17/100</f>
        <v>0.14</v>
      </c>
      <c r="F17" s="26">
        <f>подсобка!E35*$B$17/100</f>
        <v>2.374</v>
      </c>
      <c r="G17" s="26">
        <f>подсобка!F35*$B$17/100</f>
        <v>0</v>
      </c>
      <c r="H17" s="26">
        <f>подсобка!G35*$B$17/100</f>
        <v>0</v>
      </c>
      <c r="I17" s="26">
        <f>подсобка!H35*$B$17/100</f>
        <v>0</v>
      </c>
      <c r="J17" s="26">
        <f>подсобка!I35*$B$17/100</f>
        <v>0</v>
      </c>
      <c r="K17" s="26">
        <f>подсобка!J35*$B$17/100</f>
        <v>2</v>
      </c>
      <c r="L17" s="26">
        <f>подсобка!K35*$B$17/100</f>
        <v>0</v>
      </c>
      <c r="M17" s="26">
        <f>подсобка!L35*$B$17/100</f>
        <v>5</v>
      </c>
      <c r="N17" s="26">
        <f>подсобка!M35*$B$17/100</f>
        <v>0.122</v>
      </c>
    </row>
    <row r="18" spans="1:14" s="46" customFormat="1" ht="18.75" hidden="1">
      <c r="A18" s="48" t="s">
        <v>21</v>
      </c>
      <c r="B18" s="26">
        <v>200</v>
      </c>
      <c r="C18" s="26">
        <f>подсобка!B48*$B$18/100</f>
        <v>4.4</v>
      </c>
      <c r="D18" s="26">
        <f>подсобка!C48*$B$18/100</f>
        <v>4.8</v>
      </c>
      <c r="E18" s="26">
        <f>подсобка!D48*$B$18/100</f>
        <v>9.4</v>
      </c>
      <c r="F18" s="26">
        <f>подсобка!E48*$B$18/100</f>
        <v>116</v>
      </c>
      <c r="G18" s="26">
        <f>подсобка!F48*$B$18/100</f>
        <v>0.04</v>
      </c>
      <c r="H18" s="26">
        <f>подсобка!G48*$B$18/100</f>
        <v>2</v>
      </c>
      <c r="I18" s="26">
        <f>подсобка!H48*$B$18/100</f>
        <v>0.04</v>
      </c>
      <c r="J18" s="26">
        <f>подсобка!I48*$B$18/100</f>
        <v>0.6</v>
      </c>
      <c r="K18" s="26">
        <f>подсобка!J48*$B$18/100</f>
        <v>242</v>
      </c>
      <c r="L18" s="26">
        <f>подсобка!K48*$B$18/100</f>
        <v>28</v>
      </c>
      <c r="M18" s="26">
        <f>подсобка!L48*$B$18/100</f>
        <v>182</v>
      </c>
      <c r="N18" s="26">
        <f>подсобка!M48*$B$18/100</f>
        <v>0.2</v>
      </c>
    </row>
    <row r="19" spans="1:14" s="46" customFormat="1" ht="18.75" hidden="1">
      <c r="A19" s="48" t="s">
        <v>204</v>
      </c>
      <c r="B19" s="26">
        <v>10</v>
      </c>
      <c r="C19" s="26">
        <f>подсобка!B73*$B$19/100</f>
        <v>0</v>
      </c>
      <c r="D19" s="26">
        <f>подсобка!C73*$B$19/100</f>
        <v>0</v>
      </c>
      <c r="E19" s="26">
        <f>подсобка!D73*$B$19/100</f>
        <v>7.02</v>
      </c>
      <c r="F19" s="26">
        <f>подсобка!E73*$B$19/100</f>
        <v>26</v>
      </c>
      <c r="G19" s="26">
        <f>подсобка!F73*$B$19/100</f>
        <v>0</v>
      </c>
      <c r="H19" s="26">
        <f>подсобка!G73*$B$19/100</f>
        <v>0</v>
      </c>
      <c r="I19" s="26">
        <f>подсобка!H73*$B$19/100</f>
        <v>0</v>
      </c>
      <c r="J19" s="26">
        <f>подсобка!I73*$B$19/100</f>
        <v>0</v>
      </c>
      <c r="K19" s="26">
        <f>подсобка!J73*$B$19/100</f>
        <v>0.2</v>
      </c>
      <c r="L19" s="26">
        <f>подсобка!K73*$B$19/100</f>
        <v>0</v>
      </c>
      <c r="M19" s="26">
        <f>подсобка!L73*$B$19/100</f>
        <v>0</v>
      </c>
      <c r="N19" s="26">
        <f>подсобка!M73*$B$19/100</f>
        <v>0.03</v>
      </c>
    </row>
    <row r="20" spans="1:14" s="46" customFormat="1" ht="18.75">
      <c r="A20" s="26" t="s">
        <v>167</v>
      </c>
      <c r="B20" s="26" t="s">
        <v>9</v>
      </c>
      <c r="C20" s="26">
        <f aca="true" t="shared" si="2" ref="C20:N20">SUM(C21:C22)</f>
        <v>1.91</v>
      </c>
      <c r="D20" s="26">
        <f t="shared" si="2"/>
        <v>3.475</v>
      </c>
      <c r="E20" s="26">
        <f t="shared" si="2"/>
        <v>13.045</v>
      </c>
      <c r="F20" s="26">
        <f t="shared" si="2"/>
        <v>108.5</v>
      </c>
      <c r="G20" s="26">
        <f t="shared" si="2"/>
        <v>0.044000000000000004</v>
      </c>
      <c r="H20" s="26">
        <f t="shared" si="2"/>
        <v>0</v>
      </c>
      <c r="I20" s="26">
        <f t="shared" si="2"/>
        <v>0.025</v>
      </c>
      <c r="J20" s="26">
        <f t="shared" si="2"/>
        <v>0.11</v>
      </c>
      <c r="K20" s="26">
        <f t="shared" si="2"/>
        <v>11.1</v>
      </c>
      <c r="L20" s="26">
        <f t="shared" si="2"/>
        <v>14.15</v>
      </c>
      <c r="M20" s="26">
        <f t="shared" si="2"/>
        <v>35.35</v>
      </c>
      <c r="N20" s="26">
        <f t="shared" si="2"/>
        <v>0.65</v>
      </c>
    </row>
    <row r="21" spans="1:14" s="45" customFormat="1" ht="15.75" hidden="1">
      <c r="A21" s="26" t="s">
        <v>24</v>
      </c>
      <c r="B21" s="26">
        <v>40</v>
      </c>
      <c r="C21" s="26">
        <f>подсобка!B9*$B$21/100</f>
        <v>1.88</v>
      </c>
      <c r="D21" s="26">
        <f>подсобка!C9*$B$21/100</f>
        <v>0.4</v>
      </c>
      <c r="E21" s="26">
        <f>подсобка!D9*$B$21/100</f>
        <v>13</v>
      </c>
      <c r="F21" s="26">
        <f>подсобка!E9*$B$21/100</f>
        <v>76</v>
      </c>
      <c r="G21" s="26">
        <f>подсобка!F9*$B$21/100</f>
        <v>0.044000000000000004</v>
      </c>
      <c r="H21" s="26">
        <f>подсобка!G9*$B$21/100</f>
        <v>0</v>
      </c>
      <c r="I21" s="26">
        <f>подсобка!H9*$B$21/100</f>
        <v>0</v>
      </c>
      <c r="J21" s="26">
        <f>подсобка!I9*$B$21/100</f>
        <v>0</v>
      </c>
      <c r="K21" s="26">
        <f>подсобка!J9*$B$21/100</f>
        <v>10</v>
      </c>
      <c r="L21" s="26">
        <f>подсобка!K9*$B$21/100</f>
        <v>14</v>
      </c>
      <c r="M21" s="26">
        <f>подсобка!L9*$B$21/100</f>
        <v>34.4</v>
      </c>
      <c r="N21" s="26">
        <f>подсобка!M9*$B$21/100</f>
        <v>0.64</v>
      </c>
    </row>
    <row r="22" spans="1:14" s="45" customFormat="1" ht="15.75" hidden="1">
      <c r="A22" s="26" t="s">
        <v>200</v>
      </c>
      <c r="B22" s="26">
        <v>5</v>
      </c>
      <c r="C22" s="26">
        <f>подсобка!B45*$B$22/100</f>
        <v>0.03</v>
      </c>
      <c r="D22" s="26">
        <f>подсобка!C45*$B$22/100</f>
        <v>3.075</v>
      </c>
      <c r="E22" s="26">
        <f>подсобка!D45*$B$22/100</f>
        <v>0.045</v>
      </c>
      <c r="F22" s="26">
        <f>подсобка!E45*$B$22/100</f>
        <v>32.5</v>
      </c>
      <c r="G22" s="26">
        <f>подсобка!F45*$B$22/100</f>
        <v>0</v>
      </c>
      <c r="H22" s="26">
        <f>подсобка!G45*$B$22/100</f>
        <v>0</v>
      </c>
      <c r="I22" s="26">
        <f>подсобка!H45*$B$22/100</f>
        <v>0.025</v>
      </c>
      <c r="J22" s="26">
        <f>подсобка!I45*$B$22/100</f>
        <v>0.11</v>
      </c>
      <c r="K22" s="26">
        <f>подсобка!J45*$B$22/100</f>
        <v>1.1</v>
      </c>
      <c r="L22" s="26">
        <f>подсобка!K45*$B$22/100</f>
        <v>0.15</v>
      </c>
      <c r="M22" s="26">
        <f>подсобка!L45*$B$22/100</f>
        <v>0.95</v>
      </c>
      <c r="N22" s="26">
        <f>подсобка!M45*$B$22/100</f>
        <v>0.01</v>
      </c>
    </row>
    <row r="23" spans="1:14" s="45" customFormat="1" ht="15.75">
      <c r="A23" s="47" t="s">
        <v>10</v>
      </c>
      <c r="B23" s="47"/>
      <c r="C23" s="47">
        <f aca="true" t="shared" si="3" ref="C23:N23">SUM(C6,C16,C20)</f>
        <v>17.443</v>
      </c>
      <c r="D23" s="47">
        <f t="shared" si="3"/>
        <v>16.065</v>
      </c>
      <c r="E23" s="47">
        <f t="shared" si="3"/>
        <v>64.31400000000001</v>
      </c>
      <c r="F23" s="47">
        <f t="shared" si="3"/>
        <v>557.944</v>
      </c>
      <c r="G23" s="47">
        <f t="shared" si="3"/>
        <v>0.18520000000000003</v>
      </c>
      <c r="H23" s="47">
        <f t="shared" si="3"/>
        <v>2.94</v>
      </c>
      <c r="I23" s="47">
        <f t="shared" si="3"/>
        <v>0.11499999999999999</v>
      </c>
      <c r="J23" s="47">
        <f t="shared" si="3"/>
        <v>3.76</v>
      </c>
      <c r="K23" s="47">
        <f t="shared" si="3"/>
        <v>530.82</v>
      </c>
      <c r="L23" s="47">
        <f t="shared" si="3"/>
        <v>90.58</v>
      </c>
      <c r="M23" s="47">
        <f t="shared" si="3"/>
        <v>567.4300000000001</v>
      </c>
      <c r="N23" s="47">
        <f t="shared" si="3"/>
        <v>2.5069999999999997</v>
      </c>
    </row>
    <row r="24" spans="1:14" s="15" customFormat="1" ht="18.75">
      <c r="A24" s="5" t="s">
        <v>11</v>
      </c>
      <c r="B24" s="26">
        <v>100</v>
      </c>
      <c r="C24" s="47">
        <f>подсобка!B106*$B$24/100</f>
        <v>0.5</v>
      </c>
      <c r="D24" s="47">
        <f>подсобка!C106*$B$24/100</f>
        <v>0</v>
      </c>
      <c r="E24" s="47">
        <f>подсобка!D106*$B$24/100</f>
        <v>11.7</v>
      </c>
      <c r="F24" s="47">
        <f>подсобка!E106*$B$24/100</f>
        <v>47</v>
      </c>
      <c r="G24" s="47">
        <f>подсобка!F106*$B$24/100</f>
        <v>0.01</v>
      </c>
      <c r="H24" s="47">
        <f>подсобка!G106*$B$24/100</f>
        <v>2</v>
      </c>
      <c r="I24" s="47">
        <f>подсобка!H106*$B$24/100</f>
        <v>0</v>
      </c>
      <c r="J24" s="47">
        <f>подсобка!I106*$B$24/100</f>
        <v>0</v>
      </c>
      <c r="K24" s="47">
        <f>подсобка!J106*$B$24/100</f>
        <v>8</v>
      </c>
      <c r="L24" s="47">
        <f>подсобка!K106*$B$24/100</f>
        <v>5</v>
      </c>
      <c r="M24" s="47">
        <f>подсобка!L106*$B$24/100</f>
        <v>9</v>
      </c>
      <c r="N24" s="47">
        <f>подсобка!M106*$B$24/100</f>
        <v>0.2</v>
      </c>
    </row>
    <row r="25" spans="1:14" s="15" customFormat="1" ht="18.7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45" customFormat="1" ht="31.5">
      <c r="A26" s="26" t="s">
        <v>162</v>
      </c>
      <c r="B26" s="26" t="s">
        <v>155</v>
      </c>
      <c r="C26" s="26">
        <f aca="true" t="shared" si="4" ref="C26:N26">SUM(C27:C35)</f>
        <v>5.775</v>
      </c>
      <c r="D26" s="26">
        <f t="shared" si="4"/>
        <v>8.082</v>
      </c>
      <c r="E26" s="26">
        <f t="shared" si="4"/>
        <v>13.945999999999998</v>
      </c>
      <c r="F26" s="26">
        <f t="shared" si="4"/>
        <v>171.05</v>
      </c>
      <c r="G26" s="26">
        <f t="shared" si="4"/>
        <v>0.0969</v>
      </c>
      <c r="H26" s="26">
        <f t="shared" si="4"/>
        <v>38.72</v>
      </c>
      <c r="I26" s="26">
        <f t="shared" si="4"/>
        <v>0.04</v>
      </c>
      <c r="J26" s="26">
        <f t="shared" si="4"/>
        <v>0.876</v>
      </c>
      <c r="K26" s="26">
        <f t="shared" si="4"/>
        <v>33.910000000000004</v>
      </c>
      <c r="L26" s="26">
        <f t="shared" si="4"/>
        <v>31.529999999999998</v>
      </c>
      <c r="M26" s="26">
        <f t="shared" si="4"/>
        <v>141.16</v>
      </c>
      <c r="N26" s="26">
        <f t="shared" si="4"/>
        <v>1.9360000000000002</v>
      </c>
    </row>
    <row r="27" spans="1:14" s="46" customFormat="1" ht="18.75" hidden="1">
      <c r="A27" s="26" t="s">
        <v>274</v>
      </c>
      <c r="B27" s="26">
        <v>7</v>
      </c>
      <c r="C27" s="26">
        <f>подсобка!B58*$B$27/100</f>
        <v>0.6510000000000001</v>
      </c>
      <c r="D27" s="26">
        <f>подсобка!C58*$B$27/100</f>
        <v>0.07700000000000001</v>
      </c>
      <c r="E27" s="26">
        <f>подсобка!D58*$B$27/100</f>
        <v>5.159</v>
      </c>
      <c r="F27" s="26">
        <f>подсобка!E58*$B$27/100</f>
        <v>22.68</v>
      </c>
      <c r="G27" s="26">
        <f>подсобка!F58*$B$27/100</f>
        <v>0.0084</v>
      </c>
      <c r="H27" s="26">
        <f>подсобка!G58*$B$27/100</f>
        <v>0</v>
      </c>
      <c r="I27" s="26">
        <f>подсобка!H58*$B$27/100</f>
        <v>0</v>
      </c>
      <c r="J27" s="26">
        <f>подсобка!I58*$B$27/100</f>
        <v>0.21</v>
      </c>
      <c r="K27" s="26">
        <f>подсобка!J58*$B$27/100</f>
        <v>2.66</v>
      </c>
      <c r="L27" s="26">
        <f>подсобка!K58*$B$27/100</f>
        <v>6.58</v>
      </c>
      <c r="M27" s="26">
        <f>подсобка!L58*$B$27/100</f>
        <v>22.61</v>
      </c>
      <c r="N27" s="26">
        <f>подсобка!M58*$B$27/100</f>
        <v>0.23099999999999998</v>
      </c>
    </row>
    <row r="28" spans="1:14" s="46" customFormat="1" ht="18.75" hidden="1">
      <c r="A28" s="26" t="s">
        <v>206</v>
      </c>
      <c r="B28" s="26">
        <v>50</v>
      </c>
      <c r="C28" s="26">
        <f>подсобка!B32*$B$28/100</f>
        <v>0.75</v>
      </c>
      <c r="D28" s="26">
        <f>подсобка!C32*$B$28/100</f>
        <v>0.05</v>
      </c>
      <c r="E28" s="26">
        <f>подсобка!D32*$B$28/100</f>
        <v>5.5</v>
      </c>
      <c r="F28" s="26">
        <f>подсобка!E32*$B$28/100</f>
        <v>25</v>
      </c>
      <c r="G28" s="26">
        <f>подсобка!F32*$B$28/100</f>
        <v>0.05</v>
      </c>
      <c r="H28" s="26">
        <f>подсобка!G32*$B$28/100</f>
        <v>10</v>
      </c>
      <c r="I28" s="26">
        <f>подсобка!H32*$B$28/100</f>
        <v>0</v>
      </c>
      <c r="J28" s="26">
        <f>подсобка!I32*$B$28/100</f>
        <v>0.2</v>
      </c>
      <c r="K28" s="26">
        <f>подсобка!J32*$B$28/100</f>
        <v>5</v>
      </c>
      <c r="L28" s="26">
        <f>подсобка!K32*$B$28/100</f>
        <v>11.5</v>
      </c>
      <c r="M28" s="26">
        <f>подсобка!L32*$B$28/100</f>
        <v>29</v>
      </c>
      <c r="N28" s="26">
        <f>подсобка!M32*$B$28/100</f>
        <v>0.45</v>
      </c>
    </row>
    <row r="29" spans="1:14" s="46" customFormat="1" ht="18.75" hidden="1">
      <c r="A29" s="26" t="s">
        <v>208</v>
      </c>
      <c r="B29" s="26">
        <v>10</v>
      </c>
      <c r="C29" s="26">
        <f>подсобка!B52*$B$29/100</f>
        <v>0.13</v>
      </c>
      <c r="D29" s="26">
        <f>подсобка!C52*$B$29/100</f>
        <v>0.03</v>
      </c>
      <c r="E29" s="26">
        <f>подсобка!D52*$B$29/100</f>
        <v>0.73</v>
      </c>
      <c r="F29" s="26">
        <f>подсобка!E52*$B$29/100</f>
        <v>3.6</v>
      </c>
      <c r="G29" s="26">
        <f>подсобка!F52*$B$29/100</f>
        <v>0.003</v>
      </c>
      <c r="H29" s="26">
        <f>подсобка!G52*$B$29/100</f>
        <v>0.4</v>
      </c>
      <c r="I29" s="26">
        <f>подсобка!H52*$B$29/100</f>
        <v>0</v>
      </c>
      <c r="J29" s="26">
        <f>подсобка!I52*$B$29/100</f>
        <v>0.04</v>
      </c>
      <c r="K29" s="26">
        <f>подсобка!J52*$B$29/100</f>
        <v>4.2</v>
      </c>
      <c r="L29" s="26">
        <f>подсобка!K52*$B$29/100</f>
        <v>1.3</v>
      </c>
      <c r="M29" s="26">
        <f>подсобка!L52*$B$29/100</f>
        <v>4.1</v>
      </c>
      <c r="N29" s="26">
        <f>подсобка!M52*$B$29/100</f>
        <v>0.06</v>
      </c>
    </row>
    <row r="30" spans="1:14" s="46" customFormat="1" ht="18.75" hidden="1">
      <c r="A30" s="26" t="s">
        <v>207</v>
      </c>
      <c r="B30" s="26">
        <v>10</v>
      </c>
      <c r="C30" s="26">
        <f>подсобка!B41*$B$30/100</f>
        <v>0.17</v>
      </c>
      <c r="D30" s="26">
        <f>подсобка!C41*$B$30/100</f>
        <v>0</v>
      </c>
      <c r="E30" s="26">
        <f>подсобка!D41*$B$30/100</f>
        <v>0.95</v>
      </c>
      <c r="F30" s="26">
        <f>подсобка!E41*$B$30/100</f>
        <v>4.3</v>
      </c>
      <c r="G30" s="26">
        <f>подсобка!F41*$B$30/100</f>
        <v>0.005</v>
      </c>
      <c r="H30" s="26">
        <f>подсобка!G41*$B$30/100</f>
        <v>1</v>
      </c>
      <c r="I30" s="26">
        <f>подсобка!H41*$B$30/100</f>
        <v>0</v>
      </c>
      <c r="J30" s="26">
        <f>подсобка!I41*$B$30/100</f>
        <v>0.04</v>
      </c>
      <c r="K30" s="26">
        <f>подсобка!J41*$B$30/100</f>
        <v>3.1</v>
      </c>
      <c r="L30" s="26">
        <f>подсобка!K41*$B$30/100</f>
        <v>1.4</v>
      </c>
      <c r="M30" s="26">
        <f>подсобка!L41*$B$30/100</f>
        <v>5.8</v>
      </c>
      <c r="N30" s="26">
        <f>подсобка!M41*$B$30/100</f>
        <v>0.08</v>
      </c>
    </row>
    <row r="31" spans="1:14" s="46" customFormat="1" ht="18.75" hidden="1">
      <c r="A31" s="26" t="s">
        <v>275</v>
      </c>
      <c r="B31" s="26">
        <v>25</v>
      </c>
      <c r="C31" s="26">
        <f>подсобка!B56*$B$31/100</f>
        <v>0.2</v>
      </c>
      <c r="D31" s="26">
        <f>подсобка!C56*$B$31/100</f>
        <v>0</v>
      </c>
      <c r="E31" s="26">
        <f>подсобка!D56*$B$31/100</f>
        <v>0.75</v>
      </c>
      <c r="F31" s="26">
        <f>подсобка!E56*$B$31/100</f>
        <v>3.75</v>
      </c>
      <c r="G31" s="26">
        <f>подсобка!F56*$B$31/100</f>
        <v>0.0075</v>
      </c>
      <c r="H31" s="26">
        <f>подсобка!G56*$B$31/100</f>
        <v>26.25</v>
      </c>
      <c r="I31" s="26">
        <f>подсобка!H56*$B$31/100</f>
        <v>0</v>
      </c>
      <c r="J31" s="26">
        <f>подсобка!I56*$B$31/100</f>
        <v>0.1</v>
      </c>
      <c r="K31" s="26">
        <f>подсобка!J56*$B$31/100</f>
        <v>5.75</v>
      </c>
      <c r="L31" s="26">
        <f>подсобка!K56*$B$31/100</f>
        <v>3.5</v>
      </c>
      <c r="M31" s="26">
        <f>подсобка!L56*$B$31/100</f>
        <v>10.5</v>
      </c>
      <c r="N31" s="26">
        <f>подсобка!M56*$B$31/100</f>
        <v>0.225</v>
      </c>
    </row>
    <row r="32" spans="1:14" s="46" customFormat="1" ht="18.75" hidden="1">
      <c r="A32" s="26" t="s">
        <v>195</v>
      </c>
      <c r="B32" s="26">
        <v>5</v>
      </c>
      <c r="C32" s="26">
        <f>подсобка!B45*$B$32/100</f>
        <v>0.03</v>
      </c>
      <c r="D32" s="26">
        <f>подсобка!C45*$B$32/100</f>
        <v>3.075</v>
      </c>
      <c r="E32" s="26">
        <f>подсобка!D45*$B$32/100</f>
        <v>0.045</v>
      </c>
      <c r="F32" s="26">
        <f>подсобка!E45*$B$32/100</f>
        <v>32.5</v>
      </c>
      <c r="G32" s="26">
        <f>подсобка!F45*$B$32/100</f>
        <v>0</v>
      </c>
      <c r="H32" s="26">
        <f>подсобка!G45*$B$32/100</f>
        <v>0</v>
      </c>
      <c r="I32" s="26">
        <f>подсобка!H45*$B$32/100</f>
        <v>0.025</v>
      </c>
      <c r="J32" s="26">
        <f>подсобка!I45*$B$32/100</f>
        <v>0.11</v>
      </c>
      <c r="K32" s="26">
        <f>подсобка!J45*$B$32/100</f>
        <v>1.1</v>
      </c>
      <c r="L32" s="26">
        <f>подсобка!K45*$B$32/100</f>
        <v>0.15</v>
      </c>
      <c r="M32" s="26">
        <f>подсобка!L45*$B$32/100</f>
        <v>0.95</v>
      </c>
      <c r="N32" s="26">
        <f>подсобка!M45*$B$32/100</f>
        <v>0.01</v>
      </c>
    </row>
    <row r="33" spans="1:14" s="46" customFormat="1" ht="18.75" hidden="1">
      <c r="A33" s="26" t="s">
        <v>223</v>
      </c>
      <c r="B33" s="26">
        <v>10</v>
      </c>
      <c r="C33" s="26">
        <f>подсобка!B78*$B$33/100</f>
        <v>0.25</v>
      </c>
      <c r="D33" s="26">
        <f>подсобка!C78*$B$33/100</f>
        <v>2</v>
      </c>
      <c r="E33" s="26">
        <f>подсобка!D78*$B$33/100</f>
        <v>0.34</v>
      </c>
      <c r="F33" s="26">
        <f>подсобка!E78*$B$33/100</f>
        <v>20.6</v>
      </c>
      <c r="G33" s="26">
        <f>подсобка!F78*$B$33/100</f>
        <v>0.003</v>
      </c>
      <c r="H33" s="26">
        <f>подсобка!G78*$B$33/100</f>
        <v>0.03</v>
      </c>
      <c r="I33" s="26">
        <f>подсобка!H78*$B$33/100</f>
        <v>0.015</v>
      </c>
      <c r="J33" s="26">
        <f>подсобка!I78*$B$33/100</f>
        <v>0.04</v>
      </c>
      <c r="K33" s="26">
        <f>подсобка!J78*$B$33/100</f>
        <v>8.6</v>
      </c>
      <c r="L33" s="26">
        <f>подсобка!K78*$B$33/100</f>
        <v>0.8</v>
      </c>
      <c r="M33" s="26">
        <f>подсобка!L78*$B$33/100</f>
        <v>6</v>
      </c>
      <c r="N33" s="26">
        <f>подсобка!M78*$B$33/100</f>
        <v>0.02</v>
      </c>
    </row>
    <row r="34" spans="1:14" s="46" customFormat="1" ht="18.75" hidden="1">
      <c r="A34" s="26" t="s">
        <v>222</v>
      </c>
      <c r="B34" s="26">
        <v>4</v>
      </c>
      <c r="C34" s="26">
        <f>подсобка!B92*$B$34/100</f>
        <v>0.14400000000000002</v>
      </c>
      <c r="D34" s="26">
        <f>подсобка!C92*$B$34/100</f>
        <v>0</v>
      </c>
      <c r="E34" s="26">
        <f>подсобка!D92*$B$34/100</f>
        <v>0.47200000000000003</v>
      </c>
      <c r="F34" s="26">
        <f>подсобка!E92*$B$34/100</f>
        <v>2.52</v>
      </c>
      <c r="G34" s="26">
        <f>подсобка!F92*$B$34/100</f>
        <v>0.002</v>
      </c>
      <c r="H34" s="26">
        <f>подсобка!G92*$B$34/100</f>
        <v>1.04</v>
      </c>
      <c r="I34" s="26">
        <f>подсобка!H92*$B$34/100</f>
        <v>0</v>
      </c>
      <c r="J34" s="26">
        <f>подсобка!I92*$B$34/100</f>
        <v>0.016</v>
      </c>
      <c r="K34" s="26">
        <f>подсобка!J92*$B$34/100</f>
        <v>0.8</v>
      </c>
      <c r="L34" s="26">
        <f>подсобка!K92*$B$34/100</f>
        <v>0</v>
      </c>
      <c r="M34" s="26">
        <f>подсобка!L92*$B$34/100</f>
        <v>2.8</v>
      </c>
      <c r="N34" s="26">
        <f>подсобка!M92*$B$34/100</f>
        <v>0.08</v>
      </c>
    </row>
    <row r="35" spans="1:14" s="46" customFormat="1" ht="18.75" hidden="1">
      <c r="A35" s="26" t="s">
        <v>251</v>
      </c>
      <c r="B35" s="26">
        <v>30</v>
      </c>
      <c r="C35" s="26">
        <f>подсобка!B17*$B$35/100</f>
        <v>3.45</v>
      </c>
      <c r="D35" s="26">
        <f>подсобка!C17*$B$35/100</f>
        <v>2.85</v>
      </c>
      <c r="E35" s="26">
        <f>подсобка!D17*$B$35/100</f>
        <v>0</v>
      </c>
      <c r="F35" s="26">
        <f>подсобка!E17*$B$35/100</f>
        <v>56.1</v>
      </c>
      <c r="G35" s="26">
        <f>подсобка!F17*$B$35/100</f>
        <v>0.018</v>
      </c>
      <c r="H35" s="26">
        <f>подсобка!G17*$B$35/100</f>
        <v>0</v>
      </c>
      <c r="I35" s="26">
        <f>подсобка!H17*$B$35/100</f>
        <v>0</v>
      </c>
      <c r="J35" s="26">
        <f>подсобка!I17*$B$35/100</f>
        <v>0.12</v>
      </c>
      <c r="K35" s="26">
        <f>подсобка!J17*$B$35/100</f>
        <v>2.7</v>
      </c>
      <c r="L35" s="26">
        <f>подсобка!K17*$B$35/100</f>
        <v>6.3</v>
      </c>
      <c r="M35" s="26">
        <f>подсобка!L17*$B$35/100</f>
        <v>59.4</v>
      </c>
      <c r="N35" s="26">
        <f>подсобка!M17*$B$35/100</f>
        <v>0.78</v>
      </c>
    </row>
    <row r="36" spans="1:14" s="45" customFormat="1" ht="50.25" customHeight="1">
      <c r="A36" s="26" t="s">
        <v>260</v>
      </c>
      <c r="B36" s="26" t="s">
        <v>158</v>
      </c>
      <c r="C36" s="26">
        <f aca="true" t="shared" si="5" ref="C36:N36">SUM(C37:C42)</f>
        <v>0.954</v>
      </c>
      <c r="D36" s="26">
        <f t="shared" si="5"/>
        <v>3.36</v>
      </c>
      <c r="E36" s="26">
        <f t="shared" si="5"/>
        <v>5.200999999999999</v>
      </c>
      <c r="F36" s="26">
        <f t="shared" si="5"/>
        <v>57.669999999999995</v>
      </c>
      <c r="G36" s="26">
        <f t="shared" si="5"/>
        <v>0.010300000000000002</v>
      </c>
      <c r="H36" s="26">
        <f t="shared" si="5"/>
        <v>3.52</v>
      </c>
      <c r="I36" s="26">
        <f t="shared" si="5"/>
        <v>0.01</v>
      </c>
      <c r="J36" s="26">
        <f t="shared" si="5"/>
        <v>2.3259999999999996</v>
      </c>
      <c r="K36" s="26">
        <f t="shared" si="5"/>
        <v>12.290000000000001</v>
      </c>
      <c r="L36" s="26">
        <f t="shared" si="5"/>
        <v>10.66</v>
      </c>
      <c r="M36" s="26">
        <f t="shared" si="5"/>
        <v>23.479999999999993</v>
      </c>
      <c r="N36" s="26">
        <f t="shared" si="5"/>
        <v>0.45899999999999996</v>
      </c>
    </row>
    <row r="37" spans="1:14" s="46" customFormat="1" ht="18.75" hidden="1">
      <c r="A37" s="26" t="s">
        <v>235</v>
      </c>
      <c r="B37" s="26">
        <v>60</v>
      </c>
      <c r="C37" s="26">
        <f>подсобка!B75*$B$37/100</f>
        <v>0.72</v>
      </c>
      <c r="D37" s="26">
        <f>подсобка!C75*$B$37/100</f>
        <v>0</v>
      </c>
      <c r="E37" s="26">
        <f>подсобка!D75*$B$37/100</f>
        <v>4.26</v>
      </c>
      <c r="F37" s="26">
        <f>подсобка!E75*$B$37/100</f>
        <v>19.2</v>
      </c>
      <c r="G37" s="26">
        <f>подсобка!F75*$B$37/100</f>
        <v>0.006</v>
      </c>
      <c r="H37" s="26">
        <f>подсобка!G75*$B$37/100</f>
        <v>2.4</v>
      </c>
      <c r="I37" s="26">
        <f>подсобка!H75*$B$37/100</f>
        <v>0</v>
      </c>
      <c r="J37" s="26">
        <f>подсобка!I75*$B$37/100</f>
        <v>0.24</v>
      </c>
      <c r="K37" s="26">
        <f>подсобка!J75*$B$37/100</f>
        <v>9</v>
      </c>
      <c r="L37" s="26">
        <f>подсобка!K75*$B$37/100</f>
        <v>9.6</v>
      </c>
      <c r="M37" s="26">
        <f>подсобка!L75*$B$37/100</f>
        <v>17.4</v>
      </c>
      <c r="N37" s="26">
        <f>подсобка!M75*$B$37/100</f>
        <v>0.36</v>
      </c>
    </row>
    <row r="38" spans="1:14" s="46" customFormat="1" ht="18.75" hidden="1">
      <c r="A38" s="26" t="s">
        <v>207</v>
      </c>
      <c r="B38" s="26">
        <v>5</v>
      </c>
      <c r="C38" s="26">
        <f>подсобка!B41*$B$38/100</f>
        <v>0.085</v>
      </c>
      <c r="D38" s="26">
        <f>подсобка!C41*$B$38/100</f>
        <v>0</v>
      </c>
      <c r="E38" s="26">
        <f>подсобка!D41*$B$38/100</f>
        <v>0.475</v>
      </c>
      <c r="F38" s="26">
        <f>подсобка!E41*$B$38/100</f>
        <v>2.15</v>
      </c>
      <c r="G38" s="26">
        <f>подсобка!F41*$B$38/100</f>
        <v>0.0025</v>
      </c>
      <c r="H38" s="26">
        <f>подсобка!G41*$B$38/100</f>
        <v>0.5</v>
      </c>
      <c r="I38" s="26">
        <f>подсобка!H41*$B$38/100</f>
        <v>0</v>
      </c>
      <c r="J38" s="26">
        <f>подсобка!I41*$B$38/100</f>
        <v>0.02</v>
      </c>
      <c r="K38" s="26">
        <f>подсобка!J41*$B$38/100</f>
        <v>1.55</v>
      </c>
      <c r="L38" s="26">
        <f>подсобка!K41*$B$38/100</f>
        <v>0.7</v>
      </c>
      <c r="M38" s="26">
        <f>подсобка!L41*$B$38/100</f>
        <v>2.9</v>
      </c>
      <c r="N38" s="26">
        <f>подсобка!M41*$B$38/100</f>
        <v>0.04</v>
      </c>
    </row>
    <row r="39" spans="1:14" s="46" customFormat="1" ht="18.75" hidden="1">
      <c r="A39" s="26" t="s">
        <v>198</v>
      </c>
      <c r="B39" s="26">
        <v>3</v>
      </c>
      <c r="C39" s="26">
        <f>подсобка!B44*$B$39/100</f>
        <v>0</v>
      </c>
      <c r="D39" s="26">
        <f>подсобка!C44*$B$39/100</f>
        <v>2.13</v>
      </c>
      <c r="E39" s="26">
        <f>подсобка!D44*$B$39/100</f>
        <v>0</v>
      </c>
      <c r="F39" s="26">
        <f>подсобка!E44*$B$39/100</f>
        <v>21</v>
      </c>
      <c r="G39" s="26">
        <f>подсобка!F44*$B$39/100</f>
        <v>0</v>
      </c>
      <c r="H39" s="26">
        <f>подсобка!G44*$B$39/100</f>
        <v>0</v>
      </c>
      <c r="I39" s="26">
        <f>подсобка!H44*$B$39/100</f>
        <v>0</v>
      </c>
      <c r="J39" s="26">
        <f>подсобка!I44*$B$39/100</f>
        <v>2.01</v>
      </c>
      <c r="K39" s="26">
        <f>подсобка!J44*$B$39/100</f>
        <v>0</v>
      </c>
      <c r="L39" s="26">
        <f>подсобка!K44*$B$39/100</f>
        <v>0</v>
      </c>
      <c r="M39" s="26">
        <f>подсобка!L44*$B$39/100</f>
        <v>0</v>
      </c>
      <c r="N39" s="26">
        <f>подсобка!M44*$B$39/100</f>
        <v>0</v>
      </c>
    </row>
    <row r="40" spans="1:14" s="46" customFormat="1" ht="18.75" hidden="1">
      <c r="A40" s="26" t="s">
        <v>195</v>
      </c>
      <c r="B40" s="26">
        <v>2</v>
      </c>
      <c r="C40" s="26">
        <f>подсобка!B45*$B$40/100</f>
        <v>0.012</v>
      </c>
      <c r="D40" s="26">
        <f>подсобка!C45*$B$40/100</f>
        <v>1.23</v>
      </c>
      <c r="E40" s="26">
        <f>подсобка!D45*$B$40/100</f>
        <v>0.018000000000000002</v>
      </c>
      <c r="F40" s="26">
        <f>подсобка!E45*$B$40/100</f>
        <v>13</v>
      </c>
      <c r="G40" s="26">
        <f>подсобка!F45*$B$40/100</f>
        <v>0</v>
      </c>
      <c r="H40" s="26">
        <f>подсобка!G45*$B$40/100</f>
        <v>0</v>
      </c>
      <c r="I40" s="26">
        <f>подсобка!H45*$B$40/100</f>
        <v>0.01</v>
      </c>
      <c r="J40" s="26">
        <f>подсобка!I45*$B$40/100</f>
        <v>0.044000000000000004</v>
      </c>
      <c r="K40" s="26">
        <f>подсобка!J45*$B$40/100</f>
        <v>0.44</v>
      </c>
      <c r="L40" s="26">
        <f>подсобка!K45*$B$40/100</f>
        <v>0.06</v>
      </c>
      <c r="M40" s="26">
        <f>подсобка!L45*$B$40/100</f>
        <v>0.38</v>
      </c>
      <c r="N40" s="26">
        <f>подсобка!M45*$B$40/100</f>
        <v>0.004</v>
      </c>
    </row>
    <row r="41" spans="1:14" s="46" customFormat="1" ht="18.75" hidden="1">
      <c r="A41" s="26" t="s">
        <v>222</v>
      </c>
      <c r="B41" s="26">
        <v>2</v>
      </c>
      <c r="C41" s="26">
        <f>подсобка!B92*$B$41/100</f>
        <v>0.07200000000000001</v>
      </c>
      <c r="D41" s="26">
        <f>подсобка!C92*$B$41/100</f>
        <v>0</v>
      </c>
      <c r="E41" s="26">
        <f>подсобка!D92*$B$41/100</f>
        <v>0.23600000000000002</v>
      </c>
      <c r="F41" s="26">
        <f>подсобка!E92*$B$41/100</f>
        <v>1.26</v>
      </c>
      <c r="G41" s="26">
        <f>подсобка!F92*$B$41/100</f>
        <v>0.001</v>
      </c>
      <c r="H41" s="26">
        <f>подсобка!G92*$B$41/100</f>
        <v>0.52</v>
      </c>
      <c r="I41" s="26">
        <f>подсобка!H92*$B$41/100</f>
        <v>0</v>
      </c>
      <c r="J41" s="26">
        <f>подсобка!I92*$B$41/100</f>
        <v>0.008</v>
      </c>
      <c r="K41" s="26">
        <f>подсобка!J92*$B$41/100</f>
        <v>0.4</v>
      </c>
      <c r="L41" s="26">
        <f>подсобка!K92*$B$41/100</f>
        <v>0</v>
      </c>
      <c r="M41" s="26">
        <f>подсобка!L92*$B$41/100</f>
        <v>1.4</v>
      </c>
      <c r="N41" s="26">
        <f>подсобка!M92*$B$41/100</f>
        <v>0.04</v>
      </c>
    </row>
    <row r="42" spans="1:14" s="46" customFormat="1" ht="18.75" hidden="1">
      <c r="A42" s="26" t="s">
        <v>259</v>
      </c>
      <c r="B42" s="26">
        <v>1</v>
      </c>
      <c r="C42" s="26">
        <f>подсобка!B100*$B$42/100</f>
        <v>0.065</v>
      </c>
      <c r="D42" s="26">
        <f>подсобка!C100*$B$42/100</f>
        <v>0</v>
      </c>
      <c r="E42" s="26">
        <f>подсобка!D100*$B$42/100</f>
        <v>0.212</v>
      </c>
      <c r="F42" s="26">
        <f>подсобка!E100*$B$42/100</f>
        <v>1.06</v>
      </c>
      <c r="G42" s="26">
        <f>подсобка!F100*$B$42/100</f>
        <v>0.0008</v>
      </c>
      <c r="H42" s="26">
        <f>подсобка!G100*$B$42/100</f>
        <v>0.1</v>
      </c>
      <c r="I42" s="26">
        <f>подсобка!H100*$B$42/100</f>
        <v>0</v>
      </c>
      <c r="J42" s="26">
        <f>подсобка!I100*$B$42/100</f>
        <v>0.004</v>
      </c>
      <c r="K42" s="26">
        <f>подсобка!J100*$B$42/100</f>
        <v>0.9</v>
      </c>
      <c r="L42" s="26">
        <f>подсобка!K100*$B$42/100</f>
        <v>0.3</v>
      </c>
      <c r="M42" s="26">
        <f>подсобка!L100*$B$42/100</f>
        <v>1.4</v>
      </c>
      <c r="N42" s="26">
        <f>подсобка!M100*$B$42/100</f>
        <v>0.015</v>
      </c>
    </row>
    <row r="43" spans="1:14" s="45" customFormat="1" ht="33.75" customHeight="1">
      <c r="A43" s="26" t="s">
        <v>190</v>
      </c>
      <c r="B43" s="26">
        <v>120</v>
      </c>
      <c r="C43" s="26">
        <f aca="true" t="shared" si="6" ref="C43:N43">SUM(C44:C51)</f>
        <v>11.705000000000002</v>
      </c>
      <c r="D43" s="26">
        <f t="shared" si="6"/>
        <v>16.296</v>
      </c>
      <c r="E43" s="26">
        <f t="shared" si="6"/>
        <v>8.872</v>
      </c>
      <c r="F43" s="26">
        <f t="shared" si="6"/>
        <v>291.52000000000004</v>
      </c>
      <c r="G43" s="26">
        <f t="shared" si="6"/>
        <v>0.0927</v>
      </c>
      <c r="H43" s="26">
        <f t="shared" si="6"/>
        <v>1.4</v>
      </c>
      <c r="I43" s="26">
        <f t="shared" si="6"/>
        <v>0.124</v>
      </c>
      <c r="J43" s="26">
        <f t="shared" si="6"/>
        <v>3.9000000000000004</v>
      </c>
      <c r="K43" s="26">
        <f t="shared" si="6"/>
        <v>76.6</v>
      </c>
      <c r="L43" s="26">
        <f t="shared" si="6"/>
        <v>40.18999999999999</v>
      </c>
      <c r="M43" s="26">
        <f t="shared" si="6"/>
        <v>242.75</v>
      </c>
      <c r="N43" s="26">
        <f t="shared" si="6"/>
        <v>2.8720000000000003</v>
      </c>
    </row>
    <row r="44" spans="1:14" s="46" customFormat="1" ht="18.75" hidden="1">
      <c r="A44" s="26" t="s">
        <v>253</v>
      </c>
      <c r="B44" s="26">
        <v>70</v>
      </c>
      <c r="C44" s="26">
        <f>подсобка!B17*$B$44/100</f>
        <v>8.05</v>
      </c>
      <c r="D44" s="26">
        <f>подсобка!C17*$B$44/100</f>
        <v>6.65</v>
      </c>
      <c r="E44" s="26">
        <f>подсобка!D17*$B$44/100</f>
        <v>0</v>
      </c>
      <c r="F44" s="26">
        <f>подсобка!E17*$B$44/100</f>
        <v>130.9</v>
      </c>
      <c r="G44" s="26">
        <f>подсобка!F17*$B$44/100</f>
        <v>0.042</v>
      </c>
      <c r="H44" s="26">
        <f>подсобка!G17*$B$44/100</f>
        <v>0</v>
      </c>
      <c r="I44" s="26">
        <f>подсобка!H17*$B$44/100</f>
        <v>0</v>
      </c>
      <c r="J44" s="26">
        <f>подсобка!I17*$B$44/100</f>
        <v>0.28</v>
      </c>
      <c r="K44" s="26">
        <f>подсобка!J17*$B$44/100</f>
        <v>6.3</v>
      </c>
      <c r="L44" s="26">
        <f>подсобка!K17*$B$44/100</f>
        <v>14.7</v>
      </c>
      <c r="M44" s="26">
        <f>подсобка!L17*$B$44/100</f>
        <v>138.6</v>
      </c>
      <c r="N44" s="26">
        <f>подсобка!M17*$B$44/100</f>
        <v>1.82</v>
      </c>
    </row>
    <row r="45" spans="1:14" s="46" customFormat="1" ht="18.75" hidden="1">
      <c r="A45" s="26" t="s">
        <v>193</v>
      </c>
      <c r="B45" s="26">
        <v>26</v>
      </c>
      <c r="C45" s="26">
        <f>подсобка!B107*$B$45/100</f>
        <v>1.82</v>
      </c>
      <c r="D45" s="26">
        <f>подсобка!C107*$B$45/100</f>
        <v>2.6259999999999994</v>
      </c>
      <c r="E45" s="26">
        <f>подсобка!D107*$B$45/100</f>
        <v>0.182</v>
      </c>
      <c r="F45" s="26">
        <f>подсобка!E107*$B$45/100</f>
        <v>40.82</v>
      </c>
      <c r="G45" s="26">
        <f>подсобка!F107*$B$45/100</f>
        <v>0.018200000000000004</v>
      </c>
      <c r="H45" s="26">
        <f>подсобка!G107*$B$45/100</f>
        <v>0</v>
      </c>
      <c r="I45" s="26">
        <f>подсобка!H107*$B$45/100</f>
        <v>0.091</v>
      </c>
      <c r="J45" s="26">
        <f>подсобка!I107*$B$45/100</f>
        <v>0.52</v>
      </c>
      <c r="K45" s="26">
        <f>подсобка!J107*$B$45/100</f>
        <v>14.3</v>
      </c>
      <c r="L45" s="26">
        <f>подсобка!K107*$B$45/100</f>
        <v>14.04</v>
      </c>
      <c r="M45" s="26">
        <f>подсобка!L107*$B$45/100</f>
        <v>48.1</v>
      </c>
      <c r="N45" s="26">
        <f>подсобка!M107*$B$45/100</f>
        <v>0.7020000000000001</v>
      </c>
    </row>
    <row r="46" spans="1:14" s="46" customFormat="1" ht="18.75" hidden="1">
      <c r="A46" s="26" t="s">
        <v>195</v>
      </c>
      <c r="B46" s="26">
        <v>5</v>
      </c>
      <c r="C46" s="26">
        <f>подсобка!B45*$B$46/100</f>
        <v>0.03</v>
      </c>
      <c r="D46" s="26">
        <f>подсобка!C45*$B$46/100</f>
        <v>3.075</v>
      </c>
      <c r="E46" s="26">
        <f>подсобка!D45*$B$46/100</f>
        <v>0.045</v>
      </c>
      <c r="F46" s="26">
        <f>подсобка!E45*$B$46/100</f>
        <v>32.5</v>
      </c>
      <c r="G46" s="26">
        <f>подсобка!F45*$B$46/100</f>
        <v>0</v>
      </c>
      <c r="H46" s="26">
        <f>подсобка!G45*$B$46/100</f>
        <v>0</v>
      </c>
      <c r="I46" s="26">
        <f>подсобка!H45*$B$46/100</f>
        <v>0.025</v>
      </c>
      <c r="J46" s="26">
        <f>подсобка!I45*$B$46/100</f>
        <v>0.11</v>
      </c>
      <c r="K46" s="26">
        <f>подсобка!J45*$B$46/100</f>
        <v>1.1</v>
      </c>
      <c r="L46" s="26">
        <f>подсобка!K45*$B$46/100</f>
        <v>0.15</v>
      </c>
      <c r="M46" s="26">
        <f>подсобка!L45*$B$46/100</f>
        <v>0.95</v>
      </c>
      <c r="N46" s="26">
        <f>подсобка!M45*$B$46/100</f>
        <v>0.01</v>
      </c>
    </row>
    <row r="47" spans="1:14" s="46" customFormat="1" ht="18.75" hidden="1">
      <c r="A47" s="26" t="s">
        <v>207</v>
      </c>
      <c r="B47" s="26">
        <v>10</v>
      </c>
      <c r="C47" s="26">
        <f>подсобка!B41*$B$47/100</f>
        <v>0.17</v>
      </c>
      <c r="D47" s="26">
        <f>подсобка!C41*$B$47/100</f>
        <v>0</v>
      </c>
      <c r="E47" s="26">
        <f>подсобка!D41*$B$47/100</f>
        <v>0.95</v>
      </c>
      <c r="F47" s="26">
        <f>подсобка!E41*$B$47/100</f>
        <v>4.3</v>
      </c>
      <c r="G47" s="26">
        <f>подсобка!F41*$B$47/100</f>
        <v>0.005</v>
      </c>
      <c r="H47" s="26">
        <f>подсобка!G41*$B$47/100</f>
        <v>1</v>
      </c>
      <c r="I47" s="26">
        <f>подсобка!H41*$B$47/100</f>
        <v>0</v>
      </c>
      <c r="J47" s="26">
        <f>подсобка!I41*$B$47/100</f>
        <v>0.04</v>
      </c>
      <c r="K47" s="26">
        <f>подсобка!J41*$B$47/100</f>
        <v>3.1</v>
      </c>
      <c r="L47" s="26">
        <f>подсобка!K41*$B$47/100</f>
        <v>1.4</v>
      </c>
      <c r="M47" s="26">
        <f>подсобка!L41*$B$47/100</f>
        <v>5.8</v>
      </c>
      <c r="N47" s="26">
        <f>подсобка!M41*$B$47/100</f>
        <v>0.08</v>
      </c>
    </row>
    <row r="48" spans="1:14" s="46" customFormat="1" ht="18.75" hidden="1">
      <c r="A48" s="26" t="s">
        <v>24</v>
      </c>
      <c r="B48" s="26">
        <v>10</v>
      </c>
      <c r="C48" s="26">
        <f>подсобка!B9*$B$48/100</f>
        <v>0.47</v>
      </c>
      <c r="D48" s="26">
        <f>подсобка!C9*$B$48/100</f>
        <v>0.1</v>
      </c>
      <c r="E48" s="26">
        <f>подсобка!D9*$B$48/100</f>
        <v>3.25</v>
      </c>
      <c r="F48" s="26">
        <f>подсобка!E9*$B$48/100</f>
        <v>19</v>
      </c>
      <c r="G48" s="26">
        <f>подсобка!F9*$B$48/100</f>
        <v>0.011000000000000001</v>
      </c>
      <c r="H48" s="26">
        <f>подсобка!G9*$B$48/100</f>
        <v>0</v>
      </c>
      <c r="I48" s="26">
        <f>подсобка!H9*$B$48/100</f>
        <v>0</v>
      </c>
      <c r="J48" s="26">
        <f>подсобка!I9*$B$48/100</f>
        <v>0</v>
      </c>
      <c r="K48" s="26">
        <f>подсобка!J9*$B$48/100</f>
        <v>2.5</v>
      </c>
      <c r="L48" s="26">
        <f>подсобка!K9*$B$48/100</f>
        <v>3.5</v>
      </c>
      <c r="M48" s="26">
        <f>подсобка!L9*$B$48/100</f>
        <v>8.6</v>
      </c>
      <c r="N48" s="26">
        <f>подсобка!M9*$B$48/100</f>
        <v>0.16</v>
      </c>
    </row>
    <row r="49" spans="1:14" s="46" customFormat="1" ht="18.75" hidden="1">
      <c r="A49" s="26" t="s">
        <v>273</v>
      </c>
      <c r="B49" s="26">
        <v>5</v>
      </c>
      <c r="C49" s="26">
        <f>подсобка!B54*$B$49/100</f>
        <v>0.285</v>
      </c>
      <c r="D49" s="26">
        <f>подсобка!C54*$B$49/100</f>
        <v>0.045</v>
      </c>
      <c r="E49" s="26">
        <f>подсобка!D54*$B$49/100</f>
        <v>2.565</v>
      </c>
      <c r="F49" s="26">
        <f>подсобка!E54*$B$49/100</f>
        <v>12.8</v>
      </c>
      <c r="G49" s="26">
        <f>подсобка!F54*$B$49/100</f>
        <v>0.0085</v>
      </c>
      <c r="H49" s="26">
        <f>подсобка!G54*$B$49/100</f>
        <v>0</v>
      </c>
      <c r="I49" s="26">
        <f>подсобка!H54*$B$49/100</f>
        <v>0</v>
      </c>
      <c r="J49" s="26">
        <f>подсобка!I54*$B$49/100</f>
        <v>0.15</v>
      </c>
      <c r="K49" s="26">
        <f>подсобка!J54*$B$49/100</f>
        <v>0.9</v>
      </c>
      <c r="L49" s="26">
        <f>подсобка!K54*$B$49/100</f>
        <v>0.8</v>
      </c>
      <c r="M49" s="26">
        <f>подсобка!L54*$B$49/100</f>
        <v>4.3</v>
      </c>
      <c r="N49" s="26">
        <f>подсобка!M54*$B$49/100</f>
        <v>0.06</v>
      </c>
    </row>
    <row r="50" spans="1:14" s="46" customFormat="1" ht="18.75" hidden="1">
      <c r="A50" s="26" t="s">
        <v>198</v>
      </c>
      <c r="B50" s="26">
        <v>4</v>
      </c>
      <c r="C50" s="26">
        <f>подсобка!B44*$B$50/100</f>
        <v>0</v>
      </c>
      <c r="D50" s="26">
        <f>подсобка!C44*$B$50/100</f>
        <v>2.84</v>
      </c>
      <c r="E50" s="26">
        <f>подсобка!D44*$B$50/100</f>
        <v>0</v>
      </c>
      <c r="F50" s="26">
        <f>подсобка!E44*$B$50/100</f>
        <v>28</v>
      </c>
      <c r="G50" s="26">
        <f>подсобка!F44*$B$50/100</f>
        <v>0</v>
      </c>
      <c r="H50" s="26">
        <f>подсобка!G44*$B$50/100</f>
        <v>0</v>
      </c>
      <c r="I50" s="26">
        <f>подсобка!H44*$B$50/100</f>
        <v>0</v>
      </c>
      <c r="J50" s="26">
        <f>подсобка!I44*$B$50/100</f>
        <v>2.68</v>
      </c>
      <c r="K50" s="26">
        <f>подсобка!J44*$B$50/100</f>
        <v>0</v>
      </c>
      <c r="L50" s="26">
        <f>подсобка!K44*$B$50/100</f>
        <v>0</v>
      </c>
      <c r="M50" s="26">
        <f>подсобка!L44*$B$50/100</f>
        <v>0</v>
      </c>
      <c r="N50" s="26">
        <f>подсобка!M44*$B$50/100</f>
        <v>0</v>
      </c>
    </row>
    <row r="51" spans="1:14" s="46" customFormat="1" ht="18.75" hidden="1">
      <c r="A51" s="26" t="s">
        <v>21</v>
      </c>
      <c r="B51" s="26">
        <v>40</v>
      </c>
      <c r="C51" s="26">
        <f>подсобка!B48*$B$51/100</f>
        <v>0.88</v>
      </c>
      <c r="D51" s="26">
        <f>подсобка!C48*$B$51/100</f>
        <v>0.96</v>
      </c>
      <c r="E51" s="26">
        <f>подсобка!D48*$B$51/100</f>
        <v>1.88</v>
      </c>
      <c r="F51" s="26">
        <f>подсобка!E48*$B$51/100</f>
        <v>23.2</v>
      </c>
      <c r="G51" s="26">
        <f>подсобка!F48*$B$51/100</f>
        <v>0.008</v>
      </c>
      <c r="H51" s="26">
        <f>подсобка!G48*$B$51/100</f>
        <v>0.4</v>
      </c>
      <c r="I51" s="26">
        <f>подсобка!H48*$B$51/100</f>
        <v>0.008</v>
      </c>
      <c r="J51" s="26">
        <f>подсобка!I48*$B$51/100</f>
        <v>0.12</v>
      </c>
      <c r="K51" s="26">
        <f>подсобка!J48*$B$51/100</f>
        <v>48.4</v>
      </c>
      <c r="L51" s="26">
        <f>подсобка!K48*$B$51/100</f>
        <v>5.6</v>
      </c>
      <c r="M51" s="26">
        <f>подсобка!L48*$B$51/100</f>
        <v>36.4</v>
      </c>
      <c r="N51" s="26">
        <f>подсобка!M48*$B$51/100</f>
        <v>0.04</v>
      </c>
    </row>
    <row r="52" spans="1:14" s="45" customFormat="1" ht="31.5">
      <c r="A52" s="26" t="s">
        <v>15</v>
      </c>
      <c r="B52" s="26" t="s">
        <v>16</v>
      </c>
      <c r="C52" s="26">
        <f aca="true" t="shared" si="7" ref="C52:N52">SUM(C53:C54)</f>
        <v>0.03</v>
      </c>
      <c r="D52" s="26">
        <f t="shared" si="7"/>
        <v>0</v>
      </c>
      <c r="E52" s="26">
        <f t="shared" si="7"/>
        <v>10.575999999999999</v>
      </c>
      <c r="F52" s="26">
        <f t="shared" si="7"/>
        <v>39.36</v>
      </c>
      <c r="G52" s="26">
        <f t="shared" si="7"/>
        <v>0.0003</v>
      </c>
      <c r="H52" s="26">
        <f t="shared" si="7"/>
        <v>0.02</v>
      </c>
      <c r="I52" s="26">
        <f t="shared" si="7"/>
        <v>0.01</v>
      </c>
      <c r="J52" s="26">
        <f t="shared" si="7"/>
        <v>0</v>
      </c>
      <c r="K52" s="26">
        <f t="shared" si="7"/>
        <v>1.52</v>
      </c>
      <c r="L52" s="26">
        <f t="shared" si="7"/>
        <v>0.97</v>
      </c>
      <c r="M52" s="26">
        <f t="shared" si="7"/>
        <v>1.98</v>
      </c>
      <c r="N52" s="26">
        <f t="shared" si="7"/>
        <v>0.069</v>
      </c>
    </row>
    <row r="53" spans="1:14" s="45" customFormat="1" ht="15.75" hidden="1">
      <c r="A53" s="26" t="s">
        <v>211</v>
      </c>
      <c r="B53" s="26">
        <v>10</v>
      </c>
      <c r="C53" s="26">
        <f>подсобка!B81*$B$53/100</f>
        <v>0.03</v>
      </c>
      <c r="D53" s="26">
        <f>подсобка!C81*$B$53/100</f>
        <v>0</v>
      </c>
      <c r="E53" s="26">
        <f>подсобка!D81*$B$53/100</f>
        <v>1.45</v>
      </c>
      <c r="F53" s="26">
        <f>подсобка!E81*$B$53/100</f>
        <v>5.56</v>
      </c>
      <c r="G53" s="26">
        <f>подсобка!F81*$B$53/100</f>
        <v>0.0003</v>
      </c>
      <c r="H53" s="26">
        <f>подсобка!G81*$B$53/100</f>
        <v>0.02</v>
      </c>
      <c r="I53" s="26">
        <f>подсобка!H81*$B$53/100</f>
        <v>0.01</v>
      </c>
      <c r="J53" s="26">
        <f>подсобка!I81*$B$53/100</f>
        <v>0</v>
      </c>
      <c r="K53" s="26">
        <f>подсобка!J81*$B$53/100</f>
        <v>1.26</v>
      </c>
      <c r="L53" s="26">
        <f>подсобка!K81*$B$53/100</f>
        <v>0.97</v>
      </c>
      <c r="M53" s="26">
        <f>подсобка!L81*$B$53/100</f>
        <v>1.98</v>
      </c>
      <c r="N53" s="26">
        <f>подсобка!M81*$B$53/100</f>
        <v>0.03</v>
      </c>
    </row>
    <row r="54" spans="1:14" s="46" customFormat="1" ht="18.75" hidden="1">
      <c r="A54" s="26" t="s">
        <v>204</v>
      </c>
      <c r="B54" s="26">
        <v>13</v>
      </c>
      <c r="C54" s="26">
        <f>подсобка!B73*$B$54/100</f>
        <v>0</v>
      </c>
      <c r="D54" s="26">
        <f>подсобка!C73*$B$54/100</f>
        <v>0</v>
      </c>
      <c r="E54" s="26">
        <f>подсобка!D73*$B$54/100</f>
        <v>9.126</v>
      </c>
      <c r="F54" s="26">
        <f>подсобка!E73*$B$54/100</f>
        <v>33.8</v>
      </c>
      <c r="G54" s="26">
        <f>подсобка!F73*$B$54/100</f>
        <v>0</v>
      </c>
      <c r="H54" s="26">
        <f>подсобка!G73*$B$54/100</f>
        <v>0</v>
      </c>
      <c r="I54" s="26">
        <f>подсобка!H73*$B$54/100</f>
        <v>0</v>
      </c>
      <c r="J54" s="26">
        <f>подсобка!I73*$B$54/100</f>
        <v>0</v>
      </c>
      <c r="K54" s="26">
        <f>подсобка!J73*$B$54/100</f>
        <v>0.26</v>
      </c>
      <c r="L54" s="26">
        <f>подсобка!K73*$B$54/100</f>
        <v>0</v>
      </c>
      <c r="M54" s="26">
        <f>подсобка!L73*$B$54/100</f>
        <v>0</v>
      </c>
      <c r="N54" s="26">
        <f>подсобка!M73*$B$54/100</f>
        <v>0.039</v>
      </c>
    </row>
    <row r="55" spans="1:14" s="45" customFormat="1" ht="15.75">
      <c r="A55" s="26" t="s">
        <v>17</v>
      </c>
      <c r="B55" s="26">
        <v>30</v>
      </c>
      <c r="C55" s="26">
        <f>подсобка!B97*$B$55/100</f>
        <v>1.35</v>
      </c>
      <c r="D55" s="26">
        <f>подсобка!C97*$B$55/100</f>
        <v>0.18</v>
      </c>
      <c r="E55" s="26">
        <f>подсобка!D97*$B$55/100</f>
        <v>13.65</v>
      </c>
      <c r="F55" s="26">
        <f>подсобка!E97*$B$55/100</f>
        <v>54</v>
      </c>
      <c r="G55" s="26">
        <f>подсобка!F97*$B$55/100</f>
        <v>0.033</v>
      </c>
      <c r="H55" s="26">
        <f>подсобка!G97*$B$55/100</f>
        <v>0</v>
      </c>
      <c r="I55" s="26">
        <f>подсобка!H97*$B$55/100</f>
        <v>0</v>
      </c>
      <c r="J55" s="26">
        <f>подсобка!I97*$B$55/100</f>
        <v>0.9</v>
      </c>
      <c r="K55" s="26">
        <f>подсобка!J97*$B$55/100</f>
        <v>6</v>
      </c>
      <c r="L55" s="26">
        <f>подсобка!K97*$B$55/100</f>
        <v>4.2</v>
      </c>
      <c r="M55" s="26">
        <f>подсобка!L97*$B$55/100</f>
        <v>19.5</v>
      </c>
      <c r="N55" s="26">
        <f>подсобка!M97*$B$55/100</f>
        <v>0.27</v>
      </c>
    </row>
    <row r="56" spans="1:14" s="45" customFormat="1" ht="15.75">
      <c r="A56" s="26" t="s">
        <v>18</v>
      </c>
      <c r="B56" s="26">
        <v>60</v>
      </c>
      <c r="C56" s="26">
        <f>подсобка!B98*$B$56/100</f>
        <v>1.5</v>
      </c>
      <c r="D56" s="26">
        <f>подсобка!C98*$B$56/100</f>
        <v>0.42</v>
      </c>
      <c r="E56" s="26">
        <f>подсобка!D98*$B$56/100</f>
        <v>15.84</v>
      </c>
      <c r="F56" s="26">
        <f>подсобка!E98*$B$56/100</f>
        <v>90</v>
      </c>
      <c r="G56" s="26">
        <f>подсобка!F98*$B$56/100</f>
        <v>0.048</v>
      </c>
      <c r="H56" s="26">
        <f>подсобка!G98*$B$56/100</f>
        <v>0</v>
      </c>
      <c r="I56" s="26">
        <f>подсобка!H98*$B$56/100</f>
        <v>0</v>
      </c>
      <c r="J56" s="26">
        <f>подсобка!I98*$B$56/100</f>
        <v>1.8</v>
      </c>
      <c r="K56" s="26">
        <f>подсобка!J98*$B$56/100</f>
        <v>12.6</v>
      </c>
      <c r="L56" s="26">
        <f>подсобка!K98*$B$56/100</f>
        <v>11.4</v>
      </c>
      <c r="M56" s="26">
        <f>подсобка!L98*$B$56/100</f>
        <v>52.2</v>
      </c>
      <c r="N56" s="26">
        <f>подсобка!M98*$B$56/100</f>
        <v>1.2</v>
      </c>
    </row>
    <row r="57" spans="1:14" s="45" customFormat="1" ht="15.75">
      <c r="A57" s="47" t="s">
        <v>10</v>
      </c>
      <c r="B57" s="47"/>
      <c r="C57" s="47">
        <f aca="true" t="shared" si="8" ref="C57:N57">SUM(C26,C36,C43,C52,C55:C56)</f>
        <v>21.314000000000004</v>
      </c>
      <c r="D57" s="47">
        <f t="shared" si="8"/>
        <v>28.338</v>
      </c>
      <c r="E57" s="47">
        <f t="shared" si="8"/>
        <v>68.085</v>
      </c>
      <c r="F57" s="47">
        <f t="shared" si="8"/>
        <v>703.6</v>
      </c>
      <c r="G57" s="47">
        <f t="shared" si="8"/>
        <v>0.2812</v>
      </c>
      <c r="H57" s="47">
        <f t="shared" si="8"/>
        <v>43.660000000000004</v>
      </c>
      <c r="I57" s="47">
        <f t="shared" si="8"/>
        <v>0.184</v>
      </c>
      <c r="J57" s="47">
        <f t="shared" si="8"/>
        <v>9.802000000000001</v>
      </c>
      <c r="K57" s="47">
        <f t="shared" si="8"/>
        <v>142.92</v>
      </c>
      <c r="L57" s="47">
        <f t="shared" si="8"/>
        <v>98.95</v>
      </c>
      <c r="M57" s="47">
        <f t="shared" si="8"/>
        <v>481.07</v>
      </c>
      <c r="N57" s="47">
        <f t="shared" si="8"/>
        <v>6.806</v>
      </c>
    </row>
    <row r="58" spans="1:14" ht="18.75">
      <c r="A58" s="2" t="s">
        <v>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45" customFormat="1" ht="15.75">
      <c r="A59" s="26" t="s">
        <v>292</v>
      </c>
      <c r="B59" s="52">
        <v>50</v>
      </c>
      <c r="C59" s="52">
        <f>подсобка!B66*$B$59/100</f>
        <v>1</v>
      </c>
      <c r="D59" s="52">
        <f>подсобка!C66*$B$59/100</f>
        <v>1.4</v>
      </c>
      <c r="E59" s="52">
        <f>подсобка!D66*$B$59/100</f>
        <v>38.85</v>
      </c>
      <c r="F59" s="52">
        <f>подсобка!E66*$B$59/100</f>
        <v>167.9</v>
      </c>
      <c r="G59" s="52">
        <f>подсобка!F66*$B$59/100</f>
        <v>0.04</v>
      </c>
      <c r="H59" s="52">
        <f>подсобка!G66*$B$59/100</f>
        <v>0</v>
      </c>
      <c r="I59" s="52">
        <f>подсобка!H66*$B$59/100</f>
        <v>0</v>
      </c>
      <c r="J59" s="52">
        <f>подсобка!I66*$B$59/100</f>
        <v>0</v>
      </c>
      <c r="K59" s="52">
        <f>подсобка!J66*$B$59/100</f>
        <v>4.5</v>
      </c>
      <c r="L59" s="52">
        <f>подсобка!K66*$B$59/100</f>
        <v>0</v>
      </c>
      <c r="M59" s="52">
        <f>подсобка!L66*$B$59/100</f>
        <v>20.5</v>
      </c>
      <c r="N59" s="52">
        <f>подсобка!M66*$B$59/100</f>
        <v>0.3</v>
      </c>
    </row>
    <row r="60" spans="1:14" s="45" customFormat="1" ht="15.75">
      <c r="A60" s="26" t="s">
        <v>21</v>
      </c>
      <c r="B60" s="52">
        <v>200</v>
      </c>
      <c r="C60" s="52">
        <f>подсобка!B48*$B$60/100</f>
        <v>4.4</v>
      </c>
      <c r="D60" s="52">
        <f>подсобка!C48*$B$60/100</f>
        <v>4.8</v>
      </c>
      <c r="E60" s="52">
        <f>подсобка!D48*$B$60/100</f>
        <v>9.4</v>
      </c>
      <c r="F60" s="52">
        <f>подсобка!E48*$B$60/100</f>
        <v>116</v>
      </c>
      <c r="G60" s="52">
        <f>подсобка!F48*$B$60/100</f>
        <v>0.04</v>
      </c>
      <c r="H60" s="52">
        <f>подсобка!G48*$B$60/100</f>
        <v>2</v>
      </c>
      <c r="I60" s="52">
        <f>подсобка!H48*$B$60/100</f>
        <v>0.04</v>
      </c>
      <c r="J60" s="52">
        <f>подсобка!I48*$B$60/100</f>
        <v>0.6</v>
      </c>
      <c r="K60" s="52">
        <f>подсобка!J48*$B$60/100</f>
        <v>242</v>
      </c>
      <c r="L60" s="52">
        <f>подсобка!K48*$B$60/100</f>
        <v>28</v>
      </c>
      <c r="M60" s="52">
        <f>подсобка!L48*$B$60/100</f>
        <v>182</v>
      </c>
      <c r="N60" s="52">
        <f>подсобка!M48*$B$60/100</f>
        <v>0.2</v>
      </c>
    </row>
    <row r="61" spans="1:14" s="45" customFormat="1" ht="15.75">
      <c r="A61" s="47" t="s">
        <v>10</v>
      </c>
      <c r="B61" s="47"/>
      <c r="C61" s="47">
        <f aca="true" t="shared" si="9" ref="C61:N61">SUM(C59:C60)</f>
        <v>5.4</v>
      </c>
      <c r="D61" s="47">
        <f t="shared" si="9"/>
        <v>6.199999999999999</v>
      </c>
      <c r="E61" s="47">
        <f t="shared" si="9"/>
        <v>48.25</v>
      </c>
      <c r="F61" s="47">
        <f t="shared" si="9"/>
        <v>283.9</v>
      </c>
      <c r="G61" s="47">
        <f t="shared" si="9"/>
        <v>0.08</v>
      </c>
      <c r="H61" s="47">
        <f t="shared" si="9"/>
        <v>2</v>
      </c>
      <c r="I61" s="47">
        <f t="shared" si="9"/>
        <v>0.04</v>
      </c>
      <c r="J61" s="47">
        <f t="shared" si="9"/>
        <v>0.6</v>
      </c>
      <c r="K61" s="47">
        <f t="shared" si="9"/>
        <v>246.5</v>
      </c>
      <c r="L61" s="47">
        <f t="shared" si="9"/>
        <v>28</v>
      </c>
      <c r="M61" s="47">
        <f t="shared" si="9"/>
        <v>202.5</v>
      </c>
      <c r="N61" s="47">
        <f t="shared" si="9"/>
        <v>0.5</v>
      </c>
    </row>
    <row r="62" spans="1:14" ht="18.75">
      <c r="A62" s="2" t="s">
        <v>22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45" customFormat="1" ht="15.75">
      <c r="A63" s="26" t="s">
        <v>142</v>
      </c>
      <c r="B63" s="26">
        <v>70</v>
      </c>
      <c r="C63" s="26">
        <f aca="true" t="shared" si="10" ref="C63:N63">SUM(C64:C66)</f>
        <v>10.409999999999998</v>
      </c>
      <c r="D63" s="26">
        <f t="shared" si="10"/>
        <v>14.17</v>
      </c>
      <c r="E63" s="26">
        <f t="shared" si="10"/>
        <v>5.13</v>
      </c>
      <c r="F63" s="26">
        <f t="shared" si="10"/>
        <v>199.2</v>
      </c>
      <c r="G63" s="26">
        <f t="shared" si="10"/>
        <v>0.089</v>
      </c>
      <c r="H63" s="26">
        <f t="shared" si="10"/>
        <v>0</v>
      </c>
      <c r="I63" s="26">
        <f t="shared" si="10"/>
        <v>0.036</v>
      </c>
      <c r="J63" s="26">
        <f t="shared" si="10"/>
        <v>6.62</v>
      </c>
      <c r="K63" s="26">
        <f t="shared" si="10"/>
        <v>59.4</v>
      </c>
      <c r="L63" s="26">
        <f t="shared" si="10"/>
        <v>54.4</v>
      </c>
      <c r="M63" s="26">
        <f t="shared" si="10"/>
        <v>8.6</v>
      </c>
      <c r="N63" s="26">
        <f t="shared" si="10"/>
        <v>3.6</v>
      </c>
    </row>
    <row r="64" spans="1:14" s="45" customFormat="1" ht="15.75" hidden="1">
      <c r="A64" s="26" t="s">
        <v>338</v>
      </c>
      <c r="B64" s="26">
        <v>120</v>
      </c>
      <c r="C64" s="26">
        <f>подсобка!B18*$B$64/100</f>
        <v>9.839999999999998</v>
      </c>
      <c r="D64" s="26">
        <f>подсобка!C18*$B$64/100</f>
        <v>8.4</v>
      </c>
      <c r="E64" s="26">
        <f>подсобка!D18*$B$64/100</f>
        <v>0</v>
      </c>
      <c r="F64" s="26">
        <f>подсобка!E18*$B$64/100</f>
        <v>117.6</v>
      </c>
      <c r="G64" s="26">
        <f>подсобка!F18*$B$64/100</f>
        <v>0.072</v>
      </c>
      <c r="H64" s="26">
        <f>подсобка!G18*$B$64/100</f>
        <v>0</v>
      </c>
      <c r="I64" s="26">
        <f>подсобка!H18*$B$64/100</f>
        <v>0.036</v>
      </c>
      <c r="J64" s="26">
        <f>подсобка!I18*$B$64/100</f>
        <v>0.96</v>
      </c>
      <c r="K64" s="26">
        <f>подсобка!J18*$B$64/100</f>
        <v>57.6</v>
      </c>
      <c r="L64" s="26">
        <f>подсобка!K18*$B$64/100</f>
        <v>52.8</v>
      </c>
      <c r="M64" s="26">
        <f>подсобка!L18*$B$64/100</f>
        <v>0</v>
      </c>
      <c r="N64" s="26">
        <f>подсобка!M18*$B$64/100</f>
        <v>3.48</v>
      </c>
    </row>
    <row r="65" spans="1:14" s="45" customFormat="1" ht="15.75" hidden="1">
      <c r="A65" s="26" t="s">
        <v>197</v>
      </c>
      <c r="B65" s="26">
        <v>10</v>
      </c>
      <c r="C65" s="26">
        <f>подсобка!B54*$B$65/100</f>
        <v>0.57</v>
      </c>
      <c r="D65" s="26">
        <f>подсобка!C54*$B$65/100</f>
        <v>0.09</v>
      </c>
      <c r="E65" s="26">
        <f>подсобка!D54*$B$65/100</f>
        <v>5.13</v>
      </c>
      <c r="F65" s="26">
        <f>подсобка!E54*$B$65/100</f>
        <v>25.6</v>
      </c>
      <c r="G65" s="26">
        <f>подсобка!F54*$B$65/100</f>
        <v>0.017</v>
      </c>
      <c r="H65" s="26">
        <f>подсобка!G54*$B$65/100</f>
        <v>0</v>
      </c>
      <c r="I65" s="26">
        <f>подсобка!H54*$B$65/100</f>
        <v>0</v>
      </c>
      <c r="J65" s="26">
        <f>подсобка!I54*$B$65/100</f>
        <v>0.3</v>
      </c>
      <c r="K65" s="26">
        <f>подсобка!J54*$B$65/100</f>
        <v>1.8</v>
      </c>
      <c r="L65" s="26">
        <f>подсобка!K54*$B$65/100</f>
        <v>1.6</v>
      </c>
      <c r="M65" s="26">
        <f>подсобка!L54*$B$65/100</f>
        <v>8.6</v>
      </c>
      <c r="N65" s="26">
        <f>подсобка!M54*$B$65/100</f>
        <v>0.12</v>
      </c>
    </row>
    <row r="66" spans="1:14" s="45" customFormat="1" ht="15.75" hidden="1">
      <c r="A66" s="26" t="s">
        <v>198</v>
      </c>
      <c r="B66" s="26">
        <v>8</v>
      </c>
      <c r="C66" s="26">
        <f>подсобка!B44*$B$66/100</f>
        <v>0</v>
      </c>
      <c r="D66" s="26">
        <f>подсобка!C44*$B$66/100</f>
        <v>5.68</v>
      </c>
      <c r="E66" s="26">
        <f>подсобка!D44*$B$66/100</f>
        <v>0</v>
      </c>
      <c r="F66" s="26">
        <f>подсобка!E44*$B$66/100</f>
        <v>56</v>
      </c>
      <c r="G66" s="26">
        <f>подсобка!F44*$B$66/100</f>
        <v>0</v>
      </c>
      <c r="H66" s="26">
        <f>подсобка!G44*$B$66/100</f>
        <v>0</v>
      </c>
      <c r="I66" s="26">
        <f>подсобка!H44*$B$66/100</f>
        <v>0</v>
      </c>
      <c r="J66" s="26">
        <f>подсобка!I44*$B$66/100</f>
        <v>5.36</v>
      </c>
      <c r="K66" s="26">
        <f>подсобка!J44*$B$66/100</f>
        <v>0</v>
      </c>
      <c r="L66" s="26">
        <f>подсобка!K44*$B$66/100</f>
        <v>0</v>
      </c>
      <c r="M66" s="26">
        <f>подсобка!L44*$B$66/100</f>
        <v>0</v>
      </c>
      <c r="N66" s="26">
        <f>подсобка!M44*$B$66/100</f>
        <v>0</v>
      </c>
    </row>
    <row r="67" spans="1:14" s="45" customFormat="1" ht="31.5">
      <c r="A67" s="26" t="s">
        <v>14</v>
      </c>
      <c r="B67" s="26" t="s">
        <v>303</v>
      </c>
      <c r="C67" s="26">
        <f aca="true" t="shared" si="11" ref="C67:N67">SUM(C68:C70)</f>
        <v>4.448</v>
      </c>
      <c r="D67" s="26">
        <f t="shared" si="11"/>
        <v>6.34</v>
      </c>
      <c r="E67" s="26">
        <f t="shared" si="11"/>
        <v>26.622</v>
      </c>
      <c r="F67" s="26">
        <f t="shared" si="11"/>
        <v>191</v>
      </c>
      <c r="G67" s="26">
        <f t="shared" si="11"/>
        <v>0.23</v>
      </c>
      <c r="H67" s="26">
        <f t="shared" si="11"/>
        <v>44.5</v>
      </c>
      <c r="I67" s="26">
        <f t="shared" si="11"/>
        <v>0.05</v>
      </c>
      <c r="J67" s="26">
        <f t="shared" si="11"/>
        <v>1.206</v>
      </c>
      <c r="K67" s="26">
        <f t="shared" si="11"/>
        <v>84.26</v>
      </c>
      <c r="L67" s="26">
        <f t="shared" si="11"/>
        <v>57.84</v>
      </c>
      <c r="M67" s="26">
        <f t="shared" si="11"/>
        <v>174.62</v>
      </c>
      <c r="N67" s="26">
        <f t="shared" si="11"/>
        <v>2.046</v>
      </c>
    </row>
    <row r="68" spans="1:14" s="46" customFormat="1" ht="18.75" hidden="1">
      <c r="A68" s="26" t="s">
        <v>206</v>
      </c>
      <c r="B68" s="26">
        <v>220</v>
      </c>
      <c r="C68" s="26">
        <f>подсобка!B32*$B$68/100</f>
        <v>3.3</v>
      </c>
      <c r="D68" s="26">
        <f>подсобка!C32*$B$68/100</f>
        <v>0.22</v>
      </c>
      <c r="E68" s="26">
        <f>подсобка!D32*$B$68/100</f>
        <v>24.2</v>
      </c>
      <c r="F68" s="26">
        <f>подсобка!E32*$B$68/100</f>
        <v>110</v>
      </c>
      <c r="G68" s="26">
        <f>подсобка!F32*$B$68/100</f>
        <v>0.22</v>
      </c>
      <c r="H68" s="26">
        <f>подсобка!G32*$B$68/100</f>
        <v>44</v>
      </c>
      <c r="I68" s="26">
        <f>подсобка!H32*$B$68/100</f>
        <v>0</v>
      </c>
      <c r="J68" s="26">
        <f>подсобка!I32*$B$68/100</f>
        <v>0.88</v>
      </c>
      <c r="K68" s="26">
        <f>подсобка!J32*$B$68/100</f>
        <v>22</v>
      </c>
      <c r="L68" s="26">
        <f>подсобка!K32*$B$68/100</f>
        <v>50.6</v>
      </c>
      <c r="M68" s="26">
        <f>подсобка!L32*$B$68/100</f>
        <v>127.6</v>
      </c>
      <c r="N68" s="26">
        <f>подсобка!M32*$B$68/100</f>
        <v>1.98</v>
      </c>
    </row>
    <row r="69" spans="1:14" s="46" customFormat="1" ht="18.75" hidden="1">
      <c r="A69" s="26" t="s">
        <v>21</v>
      </c>
      <c r="B69" s="26">
        <v>50</v>
      </c>
      <c r="C69" s="26">
        <f>подсобка!B48*$B$69/100</f>
        <v>1.1</v>
      </c>
      <c r="D69" s="26">
        <f>подсобка!C48*$B$69/100</f>
        <v>1.2</v>
      </c>
      <c r="E69" s="26">
        <f>подсобка!D48*$B$69/100</f>
        <v>2.35</v>
      </c>
      <c r="F69" s="26">
        <f>подсобка!E48*$B$69/100</f>
        <v>29</v>
      </c>
      <c r="G69" s="26">
        <f>подсобка!F48*$B$69/100</f>
        <v>0.01</v>
      </c>
      <c r="H69" s="26">
        <f>подсобка!G48*$B$69/100</f>
        <v>0.5</v>
      </c>
      <c r="I69" s="26">
        <f>подсобка!H48*$B$69/100</f>
        <v>0.01</v>
      </c>
      <c r="J69" s="26">
        <f>подсобка!I48*$B$69/100</f>
        <v>0.15</v>
      </c>
      <c r="K69" s="26">
        <f>подсобка!J48*$B$69/100</f>
        <v>60.5</v>
      </c>
      <c r="L69" s="26">
        <f>подсобка!K48*$B$69/100</f>
        <v>7</v>
      </c>
      <c r="M69" s="26">
        <f>подсобка!L48*$B$69/100</f>
        <v>45.5</v>
      </c>
      <c r="N69" s="26">
        <f>подсобка!M48*$B$69/100</f>
        <v>0.05</v>
      </c>
    </row>
    <row r="70" spans="1:14" s="46" customFormat="1" ht="18.75" hidden="1">
      <c r="A70" s="26" t="s">
        <v>195</v>
      </c>
      <c r="B70" s="26">
        <v>8</v>
      </c>
      <c r="C70" s="26">
        <f>подсобка!B45*$B$70/100</f>
        <v>0.048</v>
      </c>
      <c r="D70" s="26">
        <f>подсобка!C45*$B$70/100</f>
        <v>4.92</v>
      </c>
      <c r="E70" s="26">
        <f>подсобка!D45*$B$70/100</f>
        <v>0.07200000000000001</v>
      </c>
      <c r="F70" s="26">
        <f>подсобка!E45*$B$70/100</f>
        <v>52</v>
      </c>
      <c r="G70" s="26">
        <f>подсобка!F45*$B$70/100</f>
        <v>0</v>
      </c>
      <c r="H70" s="26">
        <f>подсобка!G45*$B$70/100</f>
        <v>0</v>
      </c>
      <c r="I70" s="26">
        <f>подсобка!H45*$B$70/100</f>
        <v>0.04</v>
      </c>
      <c r="J70" s="26">
        <f>подсобка!I45*$B$70/100</f>
        <v>0.17600000000000002</v>
      </c>
      <c r="K70" s="26">
        <f>подсобка!J45*$B$70/100</f>
        <v>1.76</v>
      </c>
      <c r="L70" s="26">
        <f>подсобка!K45*$B$70/100</f>
        <v>0.24</v>
      </c>
      <c r="M70" s="26">
        <f>подсобка!L45*$B$70/100</f>
        <v>1.52</v>
      </c>
      <c r="N70" s="26">
        <f>подсобка!M45*$B$70/100</f>
        <v>0.016</v>
      </c>
    </row>
    <row r="71" spans="1:14" s="45" customFormat="1" ht="15.75">
      <c r="A71" s="26" t="s">
        <v>23</v>
      </c>
      <c r="B71" s="26" t="s">
        <v>302</v>
      </c>
      <c r="C71" s="26">
        <f aca="true" t="shared" si="12" ref="C71:N71">SUM(C72:C73)</f>
        <v>0.06</v>
      </c>
      <c r="D71" s="26">
        <f t="shared" si="12"/>
        <v>0.015299999999999998</v>
      </c>
      <c r="E71" s="26">
        <f t="shared" si="12"/>
        <v>7.040699999999999</v>
      </c>
      <c r="F71" s="26">
        <f t="shared" si="12"/>
        <v>26.4554</v>
      </c>
      <c r="G71" s="26">
        <f t="shared" si="12"/>
        <v>0.00021</v>
      </c>
      <c r="H71" s="26">
        <f t="shared" si="12"/>
        <v>0.03</v>
      </c>
      <c r="I71" s="26">
        <f t="shared" si="12"/>
        <v>0.00015</v>
      </c>
      <c r="J71" s="26">
        <f t="shared" si="12"/>
        <v>0</v>
      </c>
      <c r="K71" s="26">
        <f t="shared" si="12"/>
        <v>1.685</v>
      </c>
      <c r="L71" s="26">
        <f t="shared" si="12"/>
        <v>1.32</v>
      </c>
      <c r="M71" s="26">
        <f t="shared" si="12"/>
        <v>2.472</v>
      </c>
      <c r="N71" s="26">
        <f t="shared" si="12"/>
        <v>0.27599999999999997</v>
      </c>
    </row>
    <row r="72" spans="1:14" s="46" customFormat="1" ht="18.75" hidden="1">
      <c r="A72" s="26" t="s">
        <v>204</v>
      </c>
      <c r="B72" s="26">
        <v>10</v>
      </c>
      <c r="C72" s="26">
        <f>подсобка!B73*$B$72/100</f>
        <v>0</v>
      </c>
      <c r="D72" s="26">
        <f>подсобка!C73*$B$72/100</f>
        <v>0</v>
      </c>
      <c r="E72" s="26">
        <f>подсобка!D73*$B$72/100</f>
        <v>7.02</v>
      </c>
      <c r="F72" s="26">
        <f>подсобка!E73*$B$72/100</f>
        <v>26</v>
      </c>
      <c r="G72" s="26">
        <f>подсобка!F73*$B$72/100</f>
        <v>0</v>
      </c>
      <c r="H72" s="26">
        <f>подсобка!G73*$B$72/100</f>
        <v>0</v>
      </c>
      <c r="I72" s="26">
        <f>подсобка!H73*$B$72/100</f>
        <v>0</v>
      </c>
      <c r="J72" s="26">
        <f>подсобка!I73*$B$72/100</f>
        <v>0</v>
      </c>
      <c r="K72" s="26">
        <f>подсобка!J73*$B$72/100</f>
        <v>0.2</v>
      </c>
      <c r="L72" s="26">
        <f>подсобка!K73*$B$72/100</f>
        <v>0</v>
      </c>
      <c r="M72" s="26">
        <f>подсобка!L73*$B$72/100</f>
        <v>0</v>
      </c>
      <c r="N72" s="26">
        <f>подсобка!M73*$B$72/100</f>
        <v>0.03</v>
      </c>
    </row>
    <row r="73" spans="1:14" s="46" customFormat="1" ht="18.75" hidden="1">
      <c r="A73" s="26" t="s">
        <v>216</v>
      </c>
      <c r="B73" s="26">
        <v>0.3</v>
      </c>
      <c r="C73" s="26">
        <f>подсобка!B101*$B$73/100</f>
        <v>0.06</v>
      </c>
      <c r="D73" s="26">
        <f>подсобка!C101*$B$73/100</f>
        <v>0.015299999999999998</v>
      </c>
      <c r="E73" s="26">
        <f>подсобка!D101*$B$73/100</f>
        <v>0.0207</v>
      </c>
      <c r="F73" s="26">
        <f>подсобка!E101*$B$73/100</f>
        <v>0.45539999999999997</v>
      </c>
      <c r="G73" s="26">
        <f>подсобка!F101*$B$73/100</f>
        <v>0.00021</v>
      </c>
      <c r="H73" s="26">
        <f>подсобка!G101*$B$73/100</f>
        <v>0.03</v>
      </c>
      <c r="I73" s="26">
        <f>подсобка!H101*$B$73/100</f>
        <v>0.00015</v>
      </c>
      <c r="J73" s="26">
        <f>подсобка!I101*$B$73/100</f>
        <v>0</v>
      </c>
      <c r="K73" s="26">
        <f>подсобка!J101*$B$73/100</f>
        <v>1.485</v>
      </c>
      <c r="L73" s="26">
        <f>подсобка!K101*$B$73/100</f>
        <v>1.32</v>
      </c>
      <c r="M73" s="26">
        <f>подсобка!L101*$B$73/100</f>
        <v>2.472</v>
      </c>
      <c r="N73" s="26">
        <f>подсобка!M101*$B$73/100</f>
        <v>0.24599999999999997</v>
      </c>
    </row>
    <row r="74" spans="1:14" s="45" customFormat="1" ht="15.75">
      <c r="A74" s="26" t="s">
        <v>17</v>
      </c>
      <c r="B74" s="26">
        <v>40</v>
      </c>
      <c r="C74" s="26">
        <f>подсобка!B97*$B$74/100</f>
        <v>1.8</v>
      </c>
      <c r="D74" s="26">
        <f>подсобка!C97*$B$74/100</f>
        <v>0.24</v>
      </c>
      <c r="E74" s="26">
        <f>подсобка!D97*$B$74/100</f>
        <v>18.2</v>
      </c>
      <c r="F74" s="26">
        <f>подсобка!E97*$B$74/100</f>
        <v>72</v>
      </c>
      <c r="G74" s="26">
        <f>подсобка!F97*$B$74/100</f>
        <v>0.044000000000000004</v>
      </c>
      <c r="H74" s="26">
        <f>подсобка!G97*$B$74/100</f>
        <v>0</v>
      </c>
      <c r="I74" s="26">
        <f>подсобка!H97*$B$74/100</f>
        <v>0</v>
      </c>
      <c r="J74" s="26">
        <f>подсобка!I97*$B$74/100</f>
        <v>1.2</v>
      </c>
      <c r="K74" s="26">
        <f>подсобка!J97*$B$74/100</f>
        <v>8</v>
      </c>
      <c r="L74" s="26">
        <f>подсобка!K97*$B$74/100</f>
        <v>5.6</v>
      </c>
      <c r="M74" s="26">
        <f>подсобка!L97*$B$74/100</f>
        <v>26</v>
      </c>
      <c r="N74" s="26">
        <f>подсобка!M97*$B$74/100</f>
        <v>0.36</v>
      </c>
    </row>
    <row r="75" spans="1:14" s="45" customFormat="1" ht="15.75">
      <c r="A75" s="47" t="s">
        <v>10</v>
      </c>
      <c r="B75" s="47"/>
      <c r="C75" s="47">
        <f aca="true" t="shared" si="13" ref="C75:N75">SUM(C63,C71,C74)</f>
        <v>12.27</v>
      </c>
      <c r="D75" s="47">
        <f t="shared" si="13"/>
        <v>14.4253</v>
      </c>
      <c r="E75" s="47">
        <f t="shared" si="13"/>
        <v>30.3707</v>
      </c>
      <c r="F75" s="47">
        <f t="shared" si="13"/>
        <v>297.6554</v>
      </c>
      <c r="G75" s="47">
        <f t="shared" si="13"/>
        <v>0.13321</v>
      </c>
      <c r="H75" s="47">
        <f t="shared" si="13"/>
        <v>0.03</v>
      </c>
      <c r="I75" s="47">
        <f t="shared" si="13"/>
        <v>0.036149999999999995</v>
      </c>
      <c r="J75" s="47">
        <f t="shared" si="13"/>
        <v>7.82</v>
      </c>
      <c r="K75" s="47">
        <f t="shared" si="13"/>
        <v>69.08500000000001</v>
      </c>
      <c r="L75" s="47">
        <f t="shared" si="13"/>
        <v>61.32</v>
      </c>
      <c r="M75" s="47">
        <f t="shared" si="13"/>
        <v>37.072</v>
      </c>
      <c r="N75" s="47">
        <f t="shared" si="13"/>
        <v>4.236</v>
      </c>
    </row>
    <row r="76" spans="1:14" s="45" customFormat="1" ht="18.75">
      <c r="A76" s="50" t="s">
        <v>25</v>
      </c>
      <c r="B76" s="50"/>
      <c r="C76" s="51">
        <f aca="true" t="shared" si="14" ref="C76:N76">SUM(C23:C24,C57,C61,C75)</f>
        <v>56.92700000000001</v>
      </c>
      <c r="D76" s="51">
        <f t="shared" si="14"/>
        <v>65.0283</v>
      </c>
      <c r="E76" s="51">
        <f t="shared" si="14"/>
        <v>222.7197</v>
      </c>
      <c r="F76" s="51">
        <f t="shared" si="14"/>
        <v>1890.0994</v>
      </c>
      <c r="G76" s="51">
        <f t="shared" si="14"/>
        <v>0.6896100000000001</v>
      </c>
      <c r="H76" s="51">
        <f t="shared" si="14"/>
        <v>50.63</v>
      </c>
      <c r="I76" s="51">
        <f t="shared" si="14"/>
        <v>0.37515</v>
      </c>
      <c r="J76" s="51">
        <f t="shared" si="14"/>
        <v>21.982</v>
      </c>
      <c r="K76" s="51">
        <f t="shared" si="14"/>
        <v>997.325</v>
      </c>
      <c r="L76" s="51">
        <f t="shared" si="14"/>
        <v>283.85</v>
      </c>
      <c r="M76" s="51">
        <f t="shared" si="14"/>
        <v>1297.0720000000001</v>
      </c>
      <c r="N76" s="51">
        <f t="shared" si="14"/>
        <v>14.248999999999999</v>
      </c>
    </row>
    <row r="78" spans="3:14" ht="15">
      <c r="C78" s="43">
        <v>48.6</v>
      </c>
      <c r="D78" s="43">
        <v>54</v>
      </c>
      <c r="E78" s="43">
        <v>234.9</v>
      </c>
      <c r="F78" s="43">
        <v>1620</v>
      </c>
      <c r="G78" s="43">
        <v>0.9</v>
      </c>
      <c r="H78" s="43">
        <v>45</v>
      </c>
      <c r="I78" s="43">
        <v>0.45</v>
      </c>
      <c r="J78" s="43">
        <v>7</v>
      </c>
      <c r="K78" s="43">
        <v>900</v>
      </c>
      <c r="L78" s="43">
        <v>200</v>
      </c>
      <c r="M78" s="43">
        <v>800</v>
      </c>
      <c r="N78" s="43">
        <v>10</v>
      </c>
    </row>
    <row r="79" spans="3:14" ht="15">
      <c r="C79" s="43">
        <v>59.4</v>
      </c>
      <c r="D79" s="43">
        <v>66</v>
      </c>
      <c r="E79" s="43">
        <v>287.1</v>
      </c>
      <c r="F79" s="43">
        <v>1980</v>
      </c>
      <c r="G79" s="43">
        <v>1</v>
      </c>
      <c r="H79" s="43">
        <v>55</v>
      </c>
      <c r="I79" s="43">
        <v>0.55</v>
      </c>
      <c r="J79" s="43">
        <v>10</v>
      </c>
      <c r="K79" s="43">
        <v>1200</v>
      </c>
      <c r="L79" s="43">
        <v>300</v>
      </c>
      <c r="M79" s="43">
        <v>1450</v>
      </c>
      <c r="N79" s="43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78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87"/>
  <sheetViews>
    <sheetView view="pageBreakPreview" zoomScaleNormal="80" zoomScaleSheetLayoutView="100" workbookViewId="0" topLeftCell="A40">
      <selection activeCell="C83" sqref="C83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34.5" customHeight="1">
      <c r="A1" s="73" t="s">
        <v>337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1.75" customHeight="1">
      <c r="A2" s="66" t="s">
        <v>293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5" customFormat="1" ht="31.5">
      <c r="A6" s="26" t="s">
        <v>166</v>
      </c>
      <c r="B6" s="26" t="s">
        <v>300</v>
      </c>
      <c r="C6" s="26">
        <f aca="true" t="shared" si="0" ref="C6:N6">SUM(C7:C10)</f>
        <v>7.436</v>
      </c>
      <c r="D6" s="26">
        <f t="shared" si="0"/>
        <v>9.27</v>
      </c>
      <c r="E6" s="26">
        <f t="shared" si="0"/>
        <v>30.363999999999997</v>
      </c>
      <c r="F6" s="26">
        <f t="shared" si="0"/>
        <v>234.9</v>
      </c>
      <c r="G6" s="26">
        <f t="shared" si="0"/>
        <v>0.199</v>
      </c>
      <c r="H6" s="26">
        <f t="shared" si="0"/>
        <v>2</v>
      </c>
      <c r="I6" s="26">
        <f t="shared" si="0"/>
        <v>0.07</v>
      </c>
      <c r="J6" s="26">
        <f t="shared" si="0"/>
        <v>2.712</v>
      </c>
      <c r="K6" s="26">
        <f t="shared" si="0"/>
        <v>264.42</v>
      </c>
      <c r="L6" s="26">
        <f t="shared" si="0"/>
        <v>57.58</v>
      </c>
      <c r="M6" s="26">
        <f t="shared" si="0"/>
        <v>272.53999999999996</v>
      </c>
      <c r="N6" s="26">
        <f t="shared" si="0"/>
        <v>2.6270000000000002</v>
      </c>
    </row>
    <row r="7" spans="1:14" s="46" customFormat="1" ht="18.75" hidden="1">
      <c r="A7" s="26" t="s">
        <v>21</v>
      </c>
      <c r="B7" s="26">
        <v>200</v>
      </c>
      <c r="C7" s="26">
        <f>подсобка!B48*$B$7/100</f>
        <v>4.4</v>
      </c>
      <c r="D7" s="26">
        <f>подсобка!C48*$B$7/100</f>
        <v>4.8</v>
      </c>
      <c r="E7" s="26">
        <f>подсобка!D48*$B$7/100</f>
        <v>9.4</v>
      </c>
      <c r="F7" s="26">
        <f>подсобка!E48*$B$7/100</f>
        <v>116</v>
      </c>
      <c r="G7" s="26">
        <f>подсобка!F48*$B$7/100</f>
        <v>0.04</v>
      </c>
      <c r="H7" s="26">
        <f>подсобка!G48*$B$7/100</f>
        <v>2</v>
      </c>
      <c r="I7" s="26">
        <f>подсобка!H48*$B$7/100</f>
        <v>0.04</v>
      </c>
      <c r="J7" s="26">
        <f>подсобка!I48*$B$7/100</f>
        <v>0.6</v>
      </c>
      <c r="K7" s="26">
        <f>подсобка!J48*$B$7/100</f>
        <v>242</v>
      </c>
      <c r="L7" s="26">
        <f>подсобка!K48*$B$7/100</f>
        <v>28</v>
      </c>
      <c r="M7" s="26">
        <f>подсобка!L48*$B$7/100</f>
        <v>182</v>
      </c>
      <c r="N7" s="26">
        <f>подсобка!M48*$B$7/100</f>
        <v>0.2</v>
      </c>
    </row>
    <row r="8" spans="1:14" s="46" customFormat="1" ht="18.75" hidden="1">
      <c r="A8" s="26" t="s">
        <v>254</v>
      </c>
      <c r="B8" s="26">
        <v>30</v>
      </c>
      <c r="C8" s="26">
        <f>подсобка!B24*$B$8/100</f>
        <v>3</v>
      </c>
      <c r="D8" s="26">
        <f>подсобка!C24*$B$8/100</f>
        <v>0.78</v>
      </c>
      <c r="E8" s="26">
        <f>подсобка!D24*$B$8/100</f>
        <v>17.4</v>
      </c>
      <c r="F8" s="26">
        <f>подсобка!E24*$B$8/100</f>
        <v>66.9</v>
      </c>
      <c r="G8" s="26">
        <f>подсобка!F24*$B$8/100</f>
        <v>0.159</v>
      </c>
      <c r="H8" s="26">
        <f>подсобка!G24*$B$8/100</f>
        <v>0</v>
      </c>
      <c r="I8" s="26">
        <f>подсобка!H24*$B$8/100</f>
        <v>0</v>
      </c>
      <c r="J8" s="26">
        <f>подсобка!I24*$B$8/100</f>
        <v>1.98</v>
      </c>
      <c r="K8" s="26">
        <f>подсобка!J24*$B$8/100</f>
        <v>21</v>
      </c>
      <c r="L8" s="26">
        <f>подсобка!K24*$B$8/100</f>
        <v>29.4</v>
      </c>
      <c r="M8" s="26">
        <f>подсобка!L24*$B$8/100</f>
        <v>89.4</v>
      </c>
      <c r="N8" s="26">
        <f>подсобка!M24*$B$8/100</f>
        <v>2.4</v>
      </c>
    </row>
    <row r="9" spans="1:14" s="46" customFormat="1" ht="18.75" hidden="1">
      <c r="A9" s="26" t="s">
        <v>195</v>
      </c>
      <c r="B9" s="26">
        <v>6</v>
      </c>
      <c r="C9" s="26">
        <f>подсобка!B45*$B$9/100</f>
        <v>0.036</v>
      </c>
      <c r="D9" s="26">
        <f>подсобка!C45*$B$9/100</f>
        <v>3.69</v>
      </c>
      <c r="E9" s="26">
        <f>подсобка!D45*$B$9/100</f>
        <v>0.054000000000000006</v>
      </c>
      <c r="F9" s="26">
        <f>подсобка!E45*$B$9/100</f>
        <v>39</v>
      </c>
      <c r="G9" s="26">
        <f>подсобка!F45*$B$9/100</f>
        <v>0</v>
      </c>
      <c r="H9" s="26">
        <f>подсобка!G45*$B$9/100</f>
        <v>0</v>
      </c>
      <c r="I9" s="26">
        <f>подсобка!H45*$B$9/100</f>
        <v>0.03</v>
      </c>
      <c r="J9" s="26">
        <f>подсобка!I45*$B$9/100</f>
        <v>0.132</v>
      </c>
      <c r="K9" s="26">
        <f>подсобка!J45*$B$9/100</f>
        <v>1.32</v>
      </c>
      <c r="L9" s="26">
        <f>подсобка!K45*$B$9/100</f>
        <v>0.18</v>
      </c>
      <c r="M9" s="26">
        <f>подсобка!L45*$B$9/100</f>
        <v>1.14</v>
      </c>
      <c r="N9" s="26">
        <f>подсобка!M45*$B$9/100</f>
        <v>0.012000000000000002</v>
      </c>
    </row>
    <row r="10" spans="1:14" s="46" customFormat="1" ht="18.75" hidden="1">
      <c r="A10" s="26" t="s">
        <v>204</v>
      </c>
      <c r="B10" s="26">
        <v>5</v>
      </c>
      <c r="C10" s="26">
        <f>подсобка!B73*$B$10/100</f>
        <v>0</v>
      </c>
      <c r="D10" s="26">
        <f>подсобка!C73*$B$10/100</f>
        <v>0</v>
      </c>
      <c r="E10" s="26">
        <f>подсобка!D73*$B$10/100</f>
        <v>3.51</v>
      </c>
      <c r="F10" s="26">
        <f>подсобка!E73*$B$10/100</f>
        <v>13</v>
      </c>
      <c r="G10" s="26">
        <f>подсобка!F73*$B$10/100</f>
        <v>0</v>
      </c>
      <c r="H10" s="26">
        <f>подсобка!G73*$B$10/100</f>
        <v>0</v>
      </c>
      <c r="I10" s="26">
        <f>подсобка!H73*$B$10/100</f>
        <v>0</v>
      </c>
      <c r="J10" s="26">
        <f>подсобка!I73*$B$10/100</f>
        <v>0</v>
      </c>
      <c r="K10" s="26">
        <f>подсобка!J73*$B$10/100</f>
        <v>0.1</v>
      </c>
      <c r="L10" s="26">
        <f>подсобка!K73*$B$10/100</f>
        <v>0</v>
      </c>
      <c r="M10" s="26">
        <f>подсобка!L73*$B$10/100</f>
        <v>0</v>
      </c>
      <c r="N10" s="26">
        <f>подсобка!M73*$B$10/100</f>
        <v>0.015</v>
      </c>
    </row>
    <row r="11" spans="1:14" s="46" customFormat="1" ht="31.5">
      <c r="A11" s="26" t="s">
        <v>146</v>
      </c>
      <c r="B11" s="26" t="s">
        <v>302</v>
      </c>
      <c r="C11" s="26">
        <f aca="true" t="shared" si="1" ref="C11:N11">SUM(C12:C14)</f>
        <v>4.7</v>
      </c>
      <c r="D11" s="26">
        <f t="shared" si="1"/>
        <v>4.872</v>
      </c>
      <c r="E11" s="26">
        <f t="shared" si="1"/>
        <v>16.560000000000002</v>
      </c>
      <c r="F11" s="26">
        <f t="shared" si="1"/>
        <v>144.374</v>
      </c>
      <c r="G11" s="26">
        <f t="shared" si="1"/>
        <v>0.04</v>
      </c>
      <c r="H11" s="26">
        <f t="shared" si="1"/>
        <v>2</v>
      </c>
      <c r="I11" s="26">
        <f t="shared" si="1"/>
        <v>0.04</v>
      </c>
      <c r="J11" s="26">
        <f t="shared" si="1"/>
        <v>0.6</v>
      </c>
      <c r="K11" s="26">
        <f t="shared" si="1"/>
        <v>244.2</v>
      </c>
      <c r="L11" s="26">
        <f t="shared" si="1"/>
        <v>28</v>
      </c>
      <c r="M11" s="26">
        <f t="shared" si="1"/>
        <v>187</v>
      </c>
      <c r="N11" s="26">
        <f t="shared" si="1"/>
        <v>0.352</v>
      </c>
    </row>
    <row r="12" spans="1:14" s="46" customFormat="1" ht="18.75" hidden="1">
      <c r="A12" s="26" t="s">
        <v>234</v>
      </c>
      <c r="B12" s="26">
        <v>2</v>
      </c>
      <c r="C12" s="26">
        <f>подсобка!B35*$B$12/100</f>
        <v>0.3</v>
      </c>
      <c r="D12" s="26">
        <f>подсобка!C35*$B$12/100</f>
        <v>0.07200000000000001</v>
      </c>
      <c r="E12" s="26">
        <f>подсобка!D35*$B$12/100</f>
        <v>0.14</v>
      </c>
      <c r="F12" s="26">
        <f>подсобка!E35*$B$12/100</f>
        <v>2.374</v>
      </c>
      <c r="G12" s="26">
        <f>подсобка!F35*$B$12/100</f>
        <v>0</v>
      </c>
      <c r="H12" s="26">
        <f>подсобка!G35*$B$12/100</f>
        <v>0</v>
      </c>
      <c r="I12" s="26">
        <f>подсобка!H35*$B$12/100</f>
        <v>0</v>
      </c>
      <c r="J12" s="26">
        <f>подсобка!I35*$B$12/100</f>
        <v>0</v>
      </c>
      <c r="K12" s="26">
        <f>подсобка!J35*$B$12/100</f>
        <v>2</v>
      </c>
      <c r="L12" s="26">
        <f>подсобка!K35*$B$12/100</f>
        <v>0</v>
      </c>
      <c r="M12" s="26">
        <f>подсобка!L35*$B$12/100</f>
        <v>5</v>
      </c>
      <c r="N12" s="26">
        <f>подсобка!M35*$B$12/100</f>
        <v>0.122</v>
      </c>
    </row>
    <row r="13" spans="1:14" s="46" customFormat="1" ht="18.75" hidden="1">
      <c r="A13" s="26" t="s">
        <v>21</v>
      </c>
      <c r="B13" s="26">
        <v>200</v>
      </c>
      <c r="C13" s="26">
        <f>подсобка!B48*$B$13/100</f>
        <v>4.4</v>
      </c>
      <c r="D13" s="26">
        <f>подсобка!C48*$B$13/100</f>
        <v>4.8</v>
      </c>
      <c r="E13" s="26">
        <f>подсобка!D48*$B$13/100</f>
        <v>9.4</v>
      </c>
      <c r="F13" s="26">
        <f>подсобка!E48*$B$13/100</f>
        <v>116</v>
      </c>
      <c r="G13" s="26">
        <f>подсобка!F48*$B$13/100</f>
        <v>0.04</v>
      </c>
      <c r="H13" s="26">
        <f>подсобка!G48*$B$13/100</f>
        <v>2</v>
      </c>
      <c r="I13" s="26">
        <f>подсобка!H48*$B$13/100</f>
        <v>0.04</v>
      </c>
      <c r="J13" s="26">
        <f>подсобка!I48*$B$13/100</f>
        <v>0.6</v>
      </c>
      <c r="K13" s="26">
        <f>подсобка!J48*$B$13/100</f>
        <v>242</v>
      </c>
      <c r="L13" s="26">
        <f>подсобка!K48*$B$13/100</f>
        <v>28</v>
      </c>
      <c r="M13" s="26">
        <f>подсобка!L48*$B$13/100</f>
        <v>182</v>
      </c>
      <c r="N13" s="26">
        <f>подсобка!M48*$B$13/100</f>
        <v>0.2</v>
      </c>
    </row>
    <row r="14" spans="1:14" s="46" customFormat="1" ht="18.75" hidden="1">
      <c r="A14" s="26" t="s">
        <v>204</v>
      </c>
      <c r="B14" s="26">
        <v>10</v>
      </c>
      <c r="C14" s="26">
        <f>подсобка!B73*$B$14/100</f>
        <v>0</v>
      </c>
      <c r="D14" s="26">
        <f>подсобка!C73*$B$14/100</f>
        <v>0</v>
      </c>
      <c r="E14" s="26">
        <f>подсобка!D73*$B$14/100</f>
        <v>7.02</v>
      </c>
      <c r="F14" s="26">
        <f>подсобка!E73*$B$14/100</f>
        <v>26</v>
      </c>
      <c r="G14" s="26">
        <f>подсобка!F73*$B$14/100</f>
        <v>0</v>
      </c>
      <c r="H14" s="26">
        <f>подсобка!G73*$B$14/100</f>
        <v>0</v>
      </c>
      <c r="I14" s="26">
        <f>подсобка!H73*$B$14/100</f>
        <v>0</v>
      </c>
      <c r="J14" s="26">
        <f>подсобка!I73*$B$14/100</f>
        <v>0</v>
      </c>
      <c r="K14" s="26">
        <f>подсобка!J73*$B$14/100</f>
        <v>0.2</v>
      </c>
      <c r="L14" s="26">
        <f>подсобка!K73*$B$14/100</f>
        <v>0</v>
      </c>
      <c r="M14" s="26">
        <f>подсобка!L73*$B$14/100</f>
        <v>0</v>
      </c>
      <c r="N14" s="26">
        <f>подсобка!M73*$B$14/100</f>
        <v>0.03</v>
      </c>
    </row>
    <row r="15" spans="1:14" s="46" customFormat="1" ht="18.75">
      <c r="A15" s="26" t="s">
        <v>8</v>
      </c>
      <c r="B15" s="26" t="s">
        <v>9</v>
      </c>
      <c r="C15" s="26">
        <f aca="true" t="shared" si="2" ref="C15:N15">SUM(C16:C17)</f>
        <v>1.91</v>
      </c>
      <c r="D15" s="26">
        <f t="shared" si="2"/>
        <v>3.475</v>
      </c>
      <c r="E15" s="26">
        <f t="shared" si="2"/>
        <v>13.045</v>
      </c>
      <c r="F15" s="26">
        <f t="shared" si="2"/>
        <v>108.5</v>
      </c>
      <c r="G15" s="26">
        <f t="shared" si="2"/>
        <v>0.044000000000000004</v>
      </c>
      <c r="H15" s="26">
        <f t="shared" si="2"/>
        <v>0</v>
      </c>
      <c r="I15" s="26">
        <f t="shared" si="2"/>
        <v>0.025</v>
      </c>
      <c r="J15" s="26">
        <f t="shared" si="2"/>
        <v>0.11</v>
      </c>
      <c r="K15" s="26">
        <f t="shared" si="2"/>
        <v>11.1</v>
      </c>
      <c r="L15" s="26">
        <f t="shared" si="2"/>
        <v>14.15</v>
      </c>
      <c r="M15" s="26">
        <f t="shared" si="2"/>
        <v>35.35</v>
      </c>
      <c r="N15" s="26">
        <f t="shared" si="2"/>
        <v>0.65</v>
      </c>
    </row>
    <row r="16" spans="1:14" s="45" customFormat="1" ht="15.75" hidden="1">
      <c r="A16" s="26" t="s">
        <v>24</v>
      </c>
      <c r="B16" s="26">
        <v>40</v>
      </c>
      <c r="C16" s="26">
        <f>подсобка!B9*$B$16/100</f>
        <v>1.88</v>
      </c>
      <c r="D16" s="26">
        <f>подсобка!C9*$B$16/100</f>
        <v>0.4</v>
      </c>
      <c r="E16" s="26">
        <f>подсобка!D9*$B$16/100</f>
        <v>13</v>
      </c>
      <c r="F16" s="26">
        <f>подсобка!E9*$B$16/100</f>
        <v>76</v>
      </c>
      <c r="G16" s="26">
        <f>подсобка!F9*$B$16/100</f>
        <v>0.044000000000000004</v>
      </c>
      <c r="H16" s="26">
        <f>подсобка!G9*$B$16/100</f>
        <v>0</v>
      </c>
      <c r="I16" s="26">
        <f>подсобка!H9*$B$16/100</f>
        <v>0</v>
      </c>
      <c r="J16" s="26">
        <f>подсобка!I9*$B$16/100</f>
        <v>0</v>
      </c>
      <c r="K16" s="26">
        <f>подсобка!J9*$B$16/100</f>
        <v>10</v>
      </c>
      <c r="L16" s="26">
        <f>подсобка!K9*$B$16/100</f>
        <v>14</v>
      </c>
      <c r="M16" s="26">
        <f>подсобка!L9*$B$16/100</f>
        <v>34.4</v>
      </c>
      <c r="N16" s="26">
        <f>подсобка!M9*$B$16/100</f>
        <v>0.64</v>
      </c>
    </row>
    <row r="17" spans="1:14" s="45" customFormat="1" ht="15.75" hidden="1">
      <c r="A17" s="26" t="s">
        <v>200</v>
      </c>
      <c r="B17" s="26">
        <v>5</v>
      </c>
      <c r="C17" s="26">
        <f>подсобка!B45*$B$17/100</f>
        <v>0.03</v>
      </c>
      <c r="D17" s="26">
        <f>подсобка!C45*$B$17/100</f>
        <v>3.075</v>
      </c>
      <c r="E17" s="26">
        <f>подсобка!D45*$B$17/100</f>
        <v>0.045</v>
      </c>
      <c r="F17" s="26">
        <f>подсобка!E45*$B$17/100</f>
        <v>32.5</v>
      </c>
      <c r="G17" s="26">
        <f>подсобка!F45*$B$17/100</f>
        <v>0</v>
      </c>
      <c r="H17" s="26">
        <f>подсобка!G45*$B$17/100</f>
        <v>0</v>
      </c>
      <c r="I17" s="26">
        <f>подсобка!H45*$B$17/100</f>
        <v>0.025</v>
      </c>
      <c r="J17" s="26">
        <f>подсобка!I45*$B$17/100</f>
        <v>0.11</v>
      </c>
      <c r="K17" s="26">
        <f>подсобка!J45*$B$17/100</f>
        <v>1.1</v>
      </c>
      <c r="L17" s="26">
        <f>подсобка!K45*$B$17/100</f>
        <v>0.15</v>
      </c>
      <c r="M17" s="26">
        <f>подсобка!L45*$B$17/100</f>
        <v>0.95</v>
      </c>
      <c r="N17" s="26">
        <f>подсобка!M45*$B$17/100</f>
        <v>0.01</v>
      </c>
    </row>
    <row r="18" spans="1:14" s="46" customFormat="1" ht="18.75">
      <c r="A18" s="47" t="s">
        <v>10</v>
      </c>
      <c r="B18" s="47"/>
      <c r="C18" s="47">
        <f aca="true" t="shared" si="3" ref="C18:N18">SUM(C6,C11,C15)</f>
        <v>14.046</v>
      </c>
      <c r="D18" s="47">
        <f t="shared" si="3"/>
        <v>17.617</v>
      </c>
      <c r="E18" s="47">
        <f t="shared" si="3"/>
        <v>59.969</v>
      </c>
      <c r="F18" s="47">
        <f t="shared" si="3"/>
        <v>487.774</v>
      </c>
      <c r="G18" s="47">
        <f t="shared" si="3"/>
        <v>0.28300000000000003</v>
      </c>
      <c r="H18" s="47">
        <f t="shared" si="3"/>
        <v>4</v>
      </c>
      <c r="I18" s="47">
        <f t="shared" si="3"/>
        <v>0.135</v>
      </c>
      <c r="J18" s="47">
        <f t="shared" si="3"/>
        <v>3.422</v>
      </c>
      <c r="K18" s="47">
        <f t="shared" si="3"/>
        <v>519.72</v>
      </c>
      <c r="L18" s="47">
        <f t="shared" si="3"/>
        <v>99.73</v>
      </c>
      <c r="M18" s="47">
        <f t="shared" si="3"/>
        <v>494.89</v>
      </c>
      <c r="N18" s="47">
        <f t="shared" si="3"/>
        <v>3.629</v>
      </c>
    </row>
    <row r="19" spans="1:14" s="15" customFormat="1" ht="18.75">
      <c r="A19" s="5" t="s">
        <v>11</v>
      </c>
      <c r="B19" s="26">
        <v>100</v>
      </c>
      <c r="C19" s="47">
        <f>подсобка!B106*$B$19/100</f>
        <v>0.5</v>
      </c>
      <c r="D19" s="47">
        <f>подсобка!C106*$B$19/100</f>
        <v>0</v>
      </c>
      <c r="E19" s="47">
        <f>подсобка!D106*$B$19/100</f>
        <v>11.7</v>
      </c>
      <c r="F19" s="47">
        <f>подсобка!E106*$B$19/100</f>
        <v>47</v>
      </c>
      <c r="G19" s="47">
        <f>подсобка!F106*$B$19/100</f>
        <v>0.01</v>
      </c>
      <c r="H19" s="47">
        <f>подсобка!G106*$B$19/100</f>
        <v>2</v>
      </c>
      <c r="I19" s="47">
        <f>подсобка!H106*$B$19/100</f>
        <v>0</v>
      </c>
      <c r="J19" s="47">
        <f>подсобка!I106*$B$19/100</f>
        <v>0</v>
      </c>
      <c r="K19" s="47">
        <f>подсобка!J106*$B$19/100</f>
        <v>8</v>
      </c>
      <c r="L19" s="47">
        <f>подсобка!K106*$B$19/100</f>
        <v>5</v>
      </c>
      <c r="M19" s="47">
        <f>подсобка!L106*$B$19/100</f>
        <v>9</v>
      </c>
      <c r="N19" s="47">
        <f>подсобка!M106*$B$19/100</f>
        <v>0.2</v>
      </c>
    </row>
    <row r="20" spans="1:14" s="15" customFormat="1" ht="18.75">
      <c r="A20" s="2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6" customFormat="1" ht="47.25">
      <c r="A21" s="26" t="s">
        <v>188</v>
      </c>
      <c r="B21" s="26" t="s">
        <v>189</v>
      </c>
      <c r="C21" s="26">
        <f aca="true" t="shared" si="4" ref="C21:N21">SUM(C22:C27)</f>
        <v>5.275</v>
      </c>
      <c r="D21" s="26">
        <f t="shared" si="4"/>
        <v>6.529999999999999</v>
      </c>
      <c r="E21" s="26">
        <f t="shared" si="4"/>
        <v>8.955</v>
      </c>
      <c r="F21" s="26">
        <f t="shared" si="4"/>
        <v>134.25</v>
      </c>
      <c r="G21" s="26">
        <f t="shared" si="4"/>
        <v>0.10350000000000001</v>
      </c>
      <c r="H21" s="26">
        <f t="shared" si="4"/>
        <v>13.9</v>
      </c>
      <c r="I21" s="26">
        <f t="shared" si="4"/>
        <v>0</v>
      </c>
      <c r="J21" s="26">
        <f t="shared" si="4"/>
        <v>6.025</v>
      </c>
      <c r="K21" s="26">
        <f t="shared" si="4"/>
        <v>19</v>
      </c>
      <c r="L21" s="26">
        <f t="shared" si="4"/>
        <v>25.75</v>
      </c>
      <c r="M21" s="26">
        <f t="shared" si="4"/>
        <v>111.55</v>
      </c>
      <c r="N21" s="26">
        <f t="shared" si="4"/>
        <v>1.545</v>
      </c>
    </row>
    <row r="22" spans="1:14" s="46" customFormat="1" ht="18.75" hidden="1">
      <c r="A22" s="26" t="s">
        <v>198</v>
      </c>
      <c r="B22" s="26">
        <v>5</v>
      </c>
      <c r="C22" s="26">
        <f>подсобка!B44*$B$22/100</f>
        <v>0</v>
      </c>
      <c r="D22" s="26">
        <f>подсобка!C44*$B$22/100</f>
        <v>3.55</v>
      </c>
      <c r="E22" s="26">
        <f>подсобка!D44*$B$22/100</f>
        <v>0</v>
      </c>
      <c r="F22" s="26">
        <f>подсобка!E44*$B$22/100</f>
        <v>35</v>
      </c>
      <c r="G22" s="26">
        <f>подсобка!F44*$B$22/100</f>
        <v>0</v>
      </c>
      <c r="H22" s="26">
        <f>подсобка!G44*$B$22/100</f>
        <v>0</v>
      </c>
      <c r="I22" s="26">
        <f>подсобка!H44*$B$22/100</f>
        <v>0</v>
      </c>
      <c r="J22" s="26">
        <f>подсобка!I44*$B$22/100</f>
        <v>3.35</v>
      </c>
      <c r="K22" s="26">
        <f>подсобка!J44*$B$22/100</f>
        <v>0</v>
      </c>
      <c r="L22" s="26">
        <f>подсобка!K44*$B$22/100</f>
        <v>0</v>
      </c>
      <c r="M22" s="26">
        <f>подсобка!L44*$B$22/100</f>
        <v>0</v>
      </c>
      <c r="N22" s="26">
        <f>подсобка!M44*$B$22/100</f>
        <v>0</v>
      </c>
    </row>
    <row r="23" spans="1:14" s="46" customFormat="1" ht="18.75" hidden="1">
      <c r="A23" s="26" t="s">
        <v>267</v>
      </c>
      <c r="B23" s="26">
        <v>25</v>
      </c>
      <c r="C23" s="26">
        <f>подсобка!B22*$B$23/100</f>
        <v>0.775</v>
      </c>
      <c r="D23" s="26">
        <f>подсобка!C22*$B$23/100</f>
        <v>0.05</v>
      </c>
      <c r="E23" s="26">
        <f>подсобка!D22*$B$23/100</f>
        <v>1.775</v>
      </c>
      <c r="F23" s="26">
        <f>подсобка!E22*$B$23/100</f>
        <v>10.25</v>
      </c>
      <c r="G23" s="26">
        <f>подсобка!F22*$B$23/100</f>
        <v>0.0275</v>
      </c>
      <c r="H23" s="26">
        <f>подсобка!G22*$B$23/100</f>
        <v>2.5</v>
      </c>
      <c r="I23" s="26">
        <f>подсобка!H22*$B$23/100</f>
        <v>0</v>
      </c>
      <c r="J23" s="26">
        <f>подсобка!I22*$B$23/100</f>
        <v>2.275</v>
      </c>
      <c r="K23" s="26">
        <f>подсобка!J22*$B$23/100</f>
        <v>4</v>
      </c>
      <c r="L23" s="26">
        <f>подсобка!K22*$B$23/100</f>
        <v>5.25</v>
      </c>
      <c r="M23" s="26">
        <f>подсобка!L22*$B$23/100</f>
        <v>13.25</v>
      </c>
      <c r="N23" s="26">
        <f>подсобка!M22*$B$23/100</f>
        <v>0.175</v>
      </c>
    </row>
    <row r="24" spans="1:14" s="46" customFormat="1" ht="18.75" hidden="1">
      <c r="A24" s="26" t="s">
        <v>206</v>
      </c>
      <c r="B24" s="26">
        <v>50</v>
      </c>
      <c r="C24" s="26">
        <f>подсобка!B32*$B$24/100</f>
        <v>0.75</v>
      </c>
      <c r="D24" s="26">
        <f>подсобка!C32*$B$24/100</f>
        <v>0.05</v>
      </c>
      <c r="E24" s="26">
        <f>подсобка!D32*$B$24/100</f>
        <v>5.5</v>
      </c>
      <c r="F24" s="26">
        <f>подсобка!E32*$B$24/100</f>
        <v>25</v>
      </c>
      <c r="G24" s="26">
        <f>подсобка!F32*$B$24/100</f>
        <v>0.05</v>
      </c>
      <c r="H24" s="26">
        <f>подсобка!G32*$B$24/100</f>
        <v>10</v>
      </c>
      <c r="I24" s="26">
        <f>подсобка!H32*$B$24/100</f>
        <v>0</v>
      </c>
      <c r="J24" s="26">
        <f>подсобка!I32*$B$24/100</f>
        <v>0.2</v>
      </c>
      <c r="K24" s="26">
        <f>подсобка!J32*$B$24/100</f>
        <v>5</v>
      </c>
      <c r="L24" s="26">
        <f>подсобка!K32*$B$24/100</f>
        <v>11.5</v>
      </c>
      <c r="M24" s="26">
        <f>подсобка!L32*$B$24/100</f>
        <v>29</v>
      </c>
      <c r="N24" s="26">
        <f>подсобка!M32*$B$24/100</f>
        <v>0.45</v>
      </c>
    </row>
    <row r="25" spans="1:14" s="46" customFormat="1" ht="18.75" hidden="1">
      <c r="A25" s="26" t="s">
        <v>207</v>
      </c>
      <c r="B25" s="26">
        <v>10</v>
      </c>
      <c r="C25" s="26">
        <f>подсобка!B41*$B$25/100</f>
        <v>0.17</v>
      </c>
      <c r="D25" s="26">
        <f>подсобка!C41*$B$25/100</f>
        <v>0</v>
      </c>
      <c r="E25" s="26">
        <f>подсобка!D41*$B$25/100</f>
        <v>0.95</v>
      </c>
      <c r="F25" s="26">
        <f>подсобка!E41*$B$25/100</f>
        <v>4.3</v>
      </c>
      <c r="G25" s="26">
        <f>подсобка!F41*$B$25/100</f>
        <v>0.005</v>
      </c>
      <c r="H25" s="26">
        <f>подсобка!G41*$B$25/100</f>
        <v>1</v>
      </c>
      <c r="I25" s="26">
        <f>подсобка!H41*$B$25/100</f>
        <v>0</v>
      </c>
      <c r="J25" s="26">
        <f>подсобка!I41*$B$25/100</f>
        <v>0.04</v>
      </c>
      <c r="K25" s="26">
        <f>подсобка!J41*$B$25/100</f>
        <v>3.1</v>
      </c>
      <c r="L25" s="26">
        <f>подсобка!K41*$B$25/100</f>
        <v>1.4</v>
      </c>
      <c r="M25" s="26">
        <f>подсобка!L41*$B$25/100</f>
        <v>5.8</v>
      </c>
      <c r="N25" s="26">
        <f>подсобка!M41*$B$25/100</f>
        <v>0.08</v>
      </c>
    </row>
    <row r="26" spans="1:14" s="46" customFormat="1" ht="18.75" hidden="1">
      <c r="A26" s="26" t="s">
        <v>208</v>
      </c>
      <c r="B26" s="26">
        <v>10</v>
      </c>
      <c r="C26" s="26">
        <f>подсобка!B52*$B$26/100</f>
        <v>0.13</v>
      </c>
      <c r="D26" s="26">
        <f>подсобка!C52*$B$26/100</f>
        <v>0.03</v>
      </c>
      <c r="E26" s="26">
        <f>подсобка!D52*$B$26/100</f>
        <v>0.73</v>
      </c>
      <c r="F26" s="26">
        <f>подсобка!E52*$B$26/100</f>
        <v>3.6</v>
      </c>
      <c r="G26" s="26">
        <f>подсобка!F52*$B$26/100</f>
        <v>0.003</v>
      </c>
      <c r="H26" s="26">
        <f>подсобка!G52*$B$26/100</f>
        <v>0.4</v>
      </c>
      <c r="I26" s="26">
        <f>подсобка!H52*$B$26/100</f>
        <v>0</v>
      </c>
      <c r="J26" s="26">
        <f>подсобка!I52*$B$26/100</f>
        <v>0.04</v>
      </c>
      <c r="K26" s="26">
        <f>подсобка!J52*$B$26/100</f>
        <v>4.2</v>
      </c>
      <c r="L26" s="26">
        <f>подсобка!K52*$B$26/100</f>
        <v>1.3</v>
      </c>
      <c r="M26" s="26">
        <f>подсобка!L52*$B$26/100</f>
        <v>4.1</v>
      </c>
      <c r="N26" s="26">
        <f>подсобка!M52*$B$26/100</f>
        <v>0.06</v>
      </c>
    </row>
    <row r="27" spans="1:14" s="46" customFormat="1" ht="18.75" hidden="1">
      <c r="A27" s="26" t="s">
        <v>251</v>
      </c>
      <c r="B27" s="26">
        <v>30</v>
      </c>
      <c r="C27" s="26">
        <f>подсобка!B17*$B$27/100</f>
        <v>3.45</v>
      </c>
      <c r="D27" s="26">
        <f>подсобка!C17*$B$27/100</f>
        <v>2.85</v>
      </c>
      <c r="E27" s="26">
        <f>подсобка!D17*$B$27/100</f>
        <v>0</v>
      </c>
      <c r="F27" s="26">
        <f>подсобка!E17*$B$27/100</f>
        <v>56.1</v>
      </c>
      <c r="G27" s="26">
        <f>подсобка!F17*$B$27/100</f>
        <v>0.018</v>
      </c>
      <c r="H27" s="26">
        <f>подсобка!G17*$B$27/100</f>
        <v>0</v>
      </c>
      <c r="I27" s="26">
        <f>подсобка!H17*$B$27/100</f>
        <v>0</v>
      </c>
      <c r="J27" s="26">
        <f>подсобка!I17*$B$27/100</f>
        <v>0.12</v>
      </c>
      <c r="K27" s="26">
        <f>подсобка!J17*$B$27/100</f>
        <v>2.7</v>
      </c>
      <c r="L27" s="26">
        <f>подсобка!K17*$B$27/100</f>
        <v>6.3</v>
      </c>
      <c r="M27" s="26">
        <f>подсобка!L17*$B$27/100</f>
        <v>59.4</v>
      </c>
      <c r="N27" s="26">
        <f>подсобка!M17*$B$27/100</f>
        <v>0.78</v>
      </c>
    </row>
    <row r="28" spans="1:14" s="46" customFormat="1" ht="31.5">
      <c r="A28" s="26" t="s">
        <v>325</v>
      </c>
      <c r="B28" s="26">
        <v>250</v>
      </c>
      <c r="C28" s="26">
        <f aca="true" t="shared" si="5" ref="C28:N28">SUM(C29:C39)</f>
        <v>12.092</v>
      </c>
      <c r="D28" s="26">
        <f t="shared" si="5"/>
        <v>12.718</v>
      </c>
      <c r="E28" s="26">
        <f t="shared" si="5"/>
        <v>17.935999999999996</v>
      </c>
      <c r="F28" s="26">
        <f t="shared" si="5"/>
        <v>293.82</v>
      </c>
      <c r="G28" s="26">
        <f t="shared" si="5"/>
        <v>0.1428</v>
      </c>
      <c r="H28" s="26">
        <f t="shared" si="5"/>
        <v>62.27</v>
      </c>
      <c r="I28" s="26">
        <f t="shared" si="5"/>
        <v>0.046</v>
      </c>
      <c r="J28" s="26">
        <f t="shared" si="5"/>
        <v>3.44</v>
      </c>
      <c r="K28" s="26">
        <f t="shared" si="5"/>
        <v>85.17999999999999</v>
      </c>
      <c r="L28" s="26">
        <f t="shared" si="5"/>
        <v>42.629999999999995</v>
      </c>
      <c r="M28" s="26">
        <f t="shared" si="5"/>
        <v>216.21000000000004</v>
      </c>
      <c r="N28" s="26">
        <f t="shared" si="5"/>
        <v>3.612</v>
      </c>
    </row>
    <row r="29" spans="1:14" s="46" customFormat="1" ht="18.75" hidden="1">
      <c r="A29" s="26" t="s">
        <v>253</v>
      </c>
      <c r="B29" s="26">
        <v>70</v>
      </c>
      <c r="C29" s="26">
        <f>подсобка!B17*$B$29/100</f>
        <v>8.05</v>
      </c>
      <c r="D29" s="26">
        <f>подсобка!C17*$B$29/100</f>
        <v>6.65</v>
      </c>
      <c r="E29" s="26">
        <f>подсобка!D17*$B$29/100</f>
        <v>0</v>
      </c>
      <c r="F29" s="26">
        <f>подсобка!E17*$B$29/100</f>
        <v>130.9</v>
      </c>
      <c r="G29" s="26">
        <f>подсобка!F17*$B$29/100</f>
        <v>0.042</v>
      </c>
      <c r="H29" s="26">
        <f>подсобка!G17*$B$29/100</f>
        <v>0</v>
      </c>
      <c r="I29" s="26">
        <f>подсобка!H17*$B$29/100</f>
        <v>0</v>
      </c>
      <c r="J29" s="26">
        <f>подсобка!I17*$B$29/100</f>
        <v>0.28</v>
      </c>
      <c r="K29" s="26">
        <f>подсобка!J17*$B$29/100</f>
        <v>6.3</v>
      </c>
      <c r="L29" s="26">
        <f>подсобка!K17*$B$29/100</f>
        <v>14.7</v>
      </c>
      <c r="M29" s="26">
        <f>подсобка!L17*$B$29/100</f>
        <v>138.6</v>
      </c>
      <c r="N29" s="26">
        <f>подсобка!M17*$B$29/100</f>
        <v>1.82</v>
      </c>
    </row>
    <row r="30" spans="1:14" s="46" customFormat="1" ht="18.75" hidden="1">
      <c r="A30" s="26" t="s">
        <v>221</v>
      </c>
      <c r="B30" s="26">
        <v>120</v>
      </c>
      <c r="C30" s="26">
        <f>подсобка!B31*$B$30/100</f>
        <v>2.16</v>
      </c>
      <c r="D30" s="26">
        <f>подсобка!C31*$B$30/100</f>
        <v>0</v>
      </c>
      <c r="E30" s="26">
        <f>подсобка!D31*$B$30/100</f>
        <v>6.48</v>
      </c>
      <c r="F30" s="26">
        <f>подсобка!E31*$B$30/100</f>
        <v>57.6</v>
      </c>
      <c r="G30" s="26">
        <f>подсобка!F31*$B$30/100</f>
        <v>0.072</v>
      </c>
      <c r="H30" s="26">
        <f>подсобка!G31*$B$30/100</f>
        <v>60</v>
      </c>
      <c r="I30" s="26">
        <f>подсобка!H31*$B$30/100</f>
        <v>0</v>
      </c>
      <c r="J30" s="26">
        <f>подсобка!I31*$B$30/100</f>
        <v>0.48</v>
      </c>
      <c r="K30" s="26">
        <f>подсобка!J31*$B$30/100</f>
        <v>57.6</v>
      </c>
      <c r="L30" s="26">
        <f>подсобка!K31*$B$30/100</f>
        <v>19.2</v>
      </c>
      <c r="M30" s="26">
        <f>подсобка!L31*$B$30/100</f>
        <v>37.2</v>
      </c>
      <c r="N30" s="26">
        <f>подсобка!M31*$B$30/100</f>
        <v>1.2</v>
      </c>
    </row>
    <row r="31" spans="1:14" s="46" customFormat="1" ht="18.75" hidden="1">
      <c r="A31" s="26" t="s">
        <v>207</v>
      </c>
      <c r="B31" s="26">
        <v>10</v>
      </c>
      <c r="C31" s="26">
        <f>подсобка!B41*$B$31/100</f>
        <v>0.17</v>
      </c>
      <c r="D31" s="26">
        <f>подсобка!C41*$B$31/100</f>
        <v>0</v>
      </c>
      <c r="E31" s="26">
        <f>подсобка!D41*$B$31/100</f>
        <v>0.95</v>
      </c>
      <c r="F31" s="26">
        <f>подсобка!E41*$B$31/100</f>
        <v>4.3</v>
      </c>
      <c r="G31" s="26">
        <f>подсобка!F41*$B$31/100</f>
        <v>0.005</v>
      </c>
      <c r="H31" s="26">
        <f>подсобка!G41*$B$31/100</f>
        <v>1</v>
      </c>
      <c r="I31" s="26">
        <f>подсобка!H41*$B$31/100</f>
        <v>0</v>
      </c>
      <c r="J31" s="26">
        <f>подсобка!I41*$B$31/100</f>
        <v>0.04</v>
      </c>
      <c r="K31" s="26">
        <f>подсобка!J41*$B$31/100</f>
        <v>3.1</v>
      </c>
      <c r="L31" s="26">
        <f>подсобка!K41*$B$31/100</f>
        <v>1.4</v>
      </c>
      <c r="M31" s="26">
        <f>подсобка!L41*$B$31/100</f>
        <v>5.8</v>
      </c>
      <c r="N31" s="26">
        <f>подсобка!M41*$B$31/100</f>
        <v>0.08</v>
      </c>
    </row>
    <row r="32" spans="1:14" s="46" customFormat="1" ht="18.75" hidden="1">
      <c r="A32" s="26" t="s">
        <v>223</v>
      </c>
      <c r="B32" s="26">
        <v>10</v>
      </c>
      <c r="C32" s="26">
        <f>подсобка!B78*$B$32/100</f>
        <v>0.25</v>
      </c>
      <c r="D32" s="26">
        <f>подсобка!C78*$B$32/100</f>
        <v>2</v>
      </c>
      <c r="E32" s="26">
        <f>подсобка!D78*$B$32/100</f>
        <v>0.34</v>
      </c>
      <c r="F32" s="26">
        <f>подсобка!E78*$B$32/100</f>
        <v>20.6</v>
      </c>
      <c r="G32" s="26">
        <f>подсобка!F78*$B$32/100</f>
        <v>0.003</v>
      </c>
      <c r="H32" s="26">
        <f>подсобка!G78*$B$32/100</f>
        <v>0.03</v>
      </c>
      <c r="I32" s="26">
        <f>подсобка!H78*$B$32/100</f>
        <v>0.015</v>
      </c>
      <c r="J32" s="26">
        <f>подсобка!I78*$B$32/100</f>
        <v>0.04</v>
      </c>
      <c r="K32" s="26">
        <f>подсобка!J78*$B$32/100</f>
        <v>8.6</v>
      </c>
      <c r="L32" s="26">
        <f>подсобка!K78*$B$32/100</f>
        <v>0.8</v>
      </c>
      <c r="M32" s="26">
        <f>подсобка!L78*$B$32/100</f>
        <v>6</v>
      </c>
      <c r="N32" s="26">
        <f>подсобка!M78*$B$32/100</f>
        <v>0.02</v>
      </c>
    </row>
    <row r="33" spans="1:14" s="46" customFormat="1" ht="18.75" hidden="1">
      <c r="A33" s="26" t="s">
        <v>193</v>
      </c>
      <c r="B33" s="26">
        <v>6</v>
      </c>
      <c r="C33" s="26">
        <f>подсобка!B107*$B$33/100</f>
        <v>0.42</v>
      </c>
      <c r="D33" s="26">
        <f>подсобка!C107*$B$33/100</f>
        <v>0.606</v>
      </c>
      <c r="E33" s="26">
        <f>подсобка!D107*$B$33/100</f>
        <v>0.041999999999999996</v>
      </c>
      <c r="F33" s="26">
        <f>подсобка!E107*$B$33/100</f>
        <v>9.42</v>
      </c>
      <c r="G33" s="26">
        <f>подсобка!F107*$B$33/100</f>
        <v>0.004200000000000001</v>
      </c>
      <c r="H33" s="26">
        <f>подсобка!G107*$B$33/100</f>
        <v>0</v>
      </c>
      <c r="I33" s="26">
        <f>подсобка!H107*$B$33/100</f>
        <v>0.020999999999999998</v>
      </c>
      <c r="J33" s="26">
        <f>подсобка!I107*$B$33/100</f>
        <v>0.12</v>
      </c>
      <c r="K33" s="26">
        <f>подсобка!J107*$B$33/100</f>
        <v>3.3</v>
      </c>
      <c r="L33" s="26">
        <f>подсобка!K107*$B$33/100</f>
        <v>3.24</v>
      </c>
      <c r="M33" s="26">
        <f>подсобка!L107*$B$33/100</f>
        <v>11.1</v>
      </c>
      <c r="N33" s="26">
        <f>подсобка!M107*$B$33/100</f>
        <v>0.16200000000000003</v>
      </c>
    </row>
    <row r="34" spans="1:14" s="46" customFormat="1" ht="18.75" hidden="1">
      <c r="A34" s="26" t="s">
        <v>197</v>
      </c>
      <c r="B34" s="26">
        <v>3</v>
      </c>
      <c r="C34" s="26">
        <f>подсобка!B54*$B$34/100</f>
        <v>0.171</v>
      </c>
      <c r="D34" s="26">
        <f>подсобка!C54*$B$34/100</f>
        <v>0.027000000000000003</v>
      </c>
      <c r="E34" s="26">
        <f>подсобка!D54*$B$34/100</f>
        <v>1.5389999999999997</v>
      </c>
      <c r="F34" s="26">
        <f>подсобка!E54*$B$34/100</f>
        <v>7.68</v>
      </c>
      <c r="G34" s="26">
        <f>подсобка!F54*$B$34/100</f>
        <v>0.0051</v>
      </c>
      <c r="H34" s="26">
        <f>подсобка!G54*$B$34/100</f>
        <v>0</v>
      </c>
      <c r="I34" s="26">
        <f>подсобка!H54*$B$34/100</f>
        <v>0</v>
      </c>
      <c r="J34" s="26">
        <f>подсобка!I54*$B$34/100</f>
        <v>0.09</v>
      </c>
      <c r="K34" s="26">
        <f>подсобка!J54*$B$34/100</f>
        <v>0.54</v>
      </c>
      <c r="L34" s="26">
        <f>подсобка!K54*$B$34/100</f>
        <v>0.48</v>
      </c>
      <c r="M34" s="26">
        <f>подсобка!L54*$B$34/100</f>
        <v>2.58</v>
      </c>
      <c r="N34" s="26">
        <f>подсобка!M54*$B$34/100</f>
        <v>0.036</v>
      </c>
    </row>
    <row r="35" spans="1:14" s="46" customFormat="1" ht="18.75" hidden="1">
      <c r="A35" s="26" t="s">
        <v>195</v>
      </c>
      <c r="B35" s="26">
        <v>2</v>
      </c>
      <c r="C35" s="26">
        <f>подсобка!B45*$B$35/100</f>
        <v>0.012</v>
      </c>
      <c r="D35" s="26">
        <f>подсобка!C45*$B$35/100</f>
        <v>1.23</v>
      </c>
      <c r="E35" s="26">
        <f>подсобка!D45*$B$35/100</f>
        <v>0.018000000000000002</v>
      </c>
      <c r="F35" s="26">
        <f>подсобка!E45*$B$35/100</f>
        <v>13</v>
      </c>
      <c r="G35" s="26">
        <f>подсобка!F45*$B$35/100</f>
        <v>0</v>
      </c>
      <c r="H35" s="26">
        <f>подсобка!G45*$B$35/100</f>
        <v>0</v>
      </c>
      <c r="I35" s="26">
        <f>подсобка!H45*$B$35/100</f>
        <v>0.01</v>
      </c>
      <c r="J35" s="26">
        <f>подсобка!I45*$B$35/100</f>
        <v>0.044000000000000004</v>
      </c>
      <c r="K35" s="26">
        <f>подсобка!J45*$B$35/100</f>
        <v>0.44</v>
      </c>
      <c r="L35" s="26">
        <f>подсобка!K45*$B$35/100</f>
        <v>0.06</v>
      </c>
      <c r="M35" s="26">
        <f>подсобка!L45*$B$35/100</f>
        <v>0.38</v>
      </c>
      <c r="N35" s="26">
        <f>подсобка!M45*$B$35/100</f>
        <v>0.004</v>
      </c>
    </row>
    <row r="36" spans="1:14" s="46" customFormat="1" ht="18.75" hidden="1">
      <c r="A36" s="26" t="s">
        <v>222</v>
      </c>
      <c r="B36" s="26">
        <v>4</v>
      </c>
      <c r="C36" s="26">
        <f>подсобка!B92*$B$36/100</f>
        <v>0.14400000000000002</v>
      </c>
      <c r="D36" s="26">
        <f>подсобка!C92*$B$36/100</f>
        <v>0</v>
      </c>
      <c r="E36" s="26">
        <f>подсобка!D92*$B$36/100</f>
        <v>0.47200000000000003</v>
      </c>
      <c r="F36" s="26">
        <f>подсобка!E92*$B$36/100</f>
        <v>2.52</v>
      </c>
      <c r="G36" s="26">
        <f>подсобка!F92*$B$36/100</f>
        <v>0.002</v>
      </c>
      <c r="H36" s="26">
        <f>подсобка!G92*$B$36/100</f>
        <v>1.04</v>
      </c>
      <c r="I36" s="26">
        <f>подсобка!H92*$B$36/100</f>
        <v>0</v>
      </c>
      <c r="J36" s="26">
        <f>подсобка!I92*$B$36/100</f>
        <v>0.016</v>
      </c>
      <c r="K36" s="26">
        <f>подсобка!J92*$B$36/100</f>
        <v>0.8</v>
      </c>
      <c r="L36" s="26">
        <f>подсобка!K92*$B$36/100</f>
        <v>0</v>
      </c>
      <c r="M36" s="26">
        <f>подсобка!L92*$B$36/100</f>
        <v>2.8</v>
      </c>
      <c r="N36" s="26">
        <f>подсобка!M92*$B$36/100</f>
        <v>0.08</v>
      </c>
    </row>
    <row r="37" spans="1:14" s="46" customFormat="1" ht="18.75" hidden="1">
      <c r="A37" s="26" t="s">
        <v>247</v>
      </c>
      <c r="B37" s="26">
        <v>10</v>
      </c>
      <c r="C37" s="26">
        <f>подсобка!B69*$B$37/100</f>
        <v>0.65</v>
      </c>
      <c r="D37" s="26">
        <f>подсобка!C69*$B$37/100</f>
        <v>0.06</v>
      </c>
      <c r="E37" s="26">
        <f>подсобка!D69*$B$37/100</f>
        <v>7.73</v>
      </c>
      <c r="F37" s="26">
        <f>подсобка!E69*$B$37/100</f>
        <v>25</v>
      </c>
      <c r="G37" s="26">
        <f>подсобка!F69*$B$37/100</f>
        <v>0.008</v>
      </c>
      <c r="H37" s="26">
        <f>подсобка!G69*$B$37/100</f>
        <v>0</v>
      </c>
      <c r="I37" s="26">
        <f>подсобка!H69*$B$37/100</f>
        <v>0</v>
      </c>
      <c r="J37" s="26">
        <f>подсобка!I69*$B$37/100</f>
        <v>0.3</v>
      </c>
      <c r="K37" s="26">
        <f>подсобка!J69*$B$37/100</f>
        <v>2.4</v>
      </c>
      <c r="L37" s="26">
        <f>подсобка!K69*$B$37/100</f>
        <v>2.1</v>
      </c>
      <c r="M37" s="26">
        <f>подсобка!L69*$B$37/100</f>
        <v>9.7</v>
      </c>
      <c r="N37" s="26">
        <f>подсобка!M69*$B$37/100</f>
        <v>0.18</v>
      </c>
    </row>
    <row r="38" spans="1:14" s="46" customFormat="1" ht="18.75" hidden="1">
      <c r="A38" s="26" t="s">
        <v>198</v>
      </c>
      <c r="B38" s="26" t="s">
        <v>238</v>
      </c>
      <c r="C38" s="26">
        <f>подсобка!B44*$B$38/100</f>
        <v>0</v>
      </c>
      <c r="D38" s="26">
        <f>подсобка!C44*$B$38/100</f>
        <v>2.13</v>
      </c>
      <c r="E38" s="26">
        <f>подсобка!D44*$B$38/100</f>
        <v>0</v>
      </c>
      <c r="F38" s="26">
        <f>подсобка!E44*$B$38/100</f>
        <v>21</v>
      </c>
      <c r="G38" s="26">
        <f>подсобка!F44*$B$38/100</f>
        <v>0</v>
      </c>
      <c r="H38" s="26">
        <f>подсобка!G44*$B$38/100</f>
        <v>0</v>
      </c>
      <c r="I38" s="26">
        <f>подсобка!H44*$B$38/100</f>
        <v>0</v>
      </c>
      <c r="J38" s="26">
        <f>подсобка!I44*$B$38/100</f>
        <v>2.01</v>
      </c>
      <c r="K38" s="26">
        <f>подсобка!J44*$B$38/100</f>
        <v>0</v>
      </c>
      <c r="L38" s="26">
        <f>подсобка!K44*$B$38/100</f>
        <v>0</v>
      </c>
      <c r="M38" s="26">
        <f>подсобка!L44*$B$38/100</f>
        <v>0</v>
      </c>
      <c r="N38" s="26">
        <f>подсобка!M44*$B$38/100</f>
        <v>0</v>
      </c>
    </row>
    <row r="39" spans="1:14" s="46" customFormat="1" ht="18.75" hidden="1">
      <c r="A39" s="26" t="s">
        <v>208</v>
      </c>
      <c r="B39" s="26">
        <v>5</v>
      </c>
      <c r="C39" s="26">
        <f>подсобка!B52*$B$39/100</f>
        <v>0.065</v>
      </c>
      <c r="D39" s="26">
        <f>подсобка!C52*$B$39/100</f>
        <v>0.015</v>
      </c>
      <c r="E39" s="26">
        <f>подсобка!D52*$B$39/100</f>
        <v>0.365</v>
      </c>
      <c r="F39" s="26">
        <f>подсобка!E52*$B$39/100</f>
        <v>1.8</v>
      </c>
      <c r="G39" s="26">
        <f>подсобка!F52*$B$39/100</f>
        <v>0.0015</v>
      </c>
      <c r="H39" s="26">
        <f>подсобка!G52*$B$39/100</f>
        <v>0.2</v>
      </c>
      <c r="I39" s="26">
        <f>подсобка!H52*$B$39/100</f>
        <v>0</v>
      </c>
      <c r="J39" s="26">
        <f>подсобка!I52*$B$39/100</f>
        <v>0.02</v>
      </c>
      <c r="K39" s="26">
        <f>подсобка!J52*$B$39/100</f>
        <v>2.1</v>
      </c>
      <c r="L39" s="26">
        <f>подсобка!K52*$B$39/100</f>
        <v>0.65</v>
      </c>
      <c r="M39" s="26">
        <f>подсобка!L52*$B$39/100</f>
        <v>2.05</v>
      </c>
      <c r="N39" s="26">
        <f>подсобка!M52*$B$39/100</f>
        <v>0.03</v>
      </c>
    </row>
    <row r="40" spans="1:14" s="45" customFormat="1" ht="15.75">
      <c r="A40" s="26" t="s">
        <v>148</v>
      </c>
      <c r="B40" s="26">
        <v>20</v>
      </c>
      <c r="C40" s="26">
        <f aca="true" t="shared" si="6" ref="C40:N40">SUM(C41:C45)</f>
        <v>0.34800000000000003</v>
      </c>
      <c r="D40" s="26">
        <f t="shared" si="6"/>
        <v>1.263</v>
      </c>
      <c r="E40" s="26">
        <f t="shared" si="6"/>
        <v>2.12</v>
      </c>
      <c r="F40" s="26">
        <f t="shared" si="6"/>
        <v>23.330000000000002</v>
      </c>
      <c r="G40" s="26">
        <f t="shared" si="6"/>
        <v>0.008400000000000001</v>
      </c>
      <c r="H40" s="26">
        <f t="shared" si="6"/>
        <v>1.22</v>
      </c>
      <c r="I40" s="26">
        <f t="shared" si="6"/>
        <v>0.01</v>
      </c>
      <c r="J40" s="26">
        <f t="shared" si="6"/>
        <v>0.152</v>
      </c>
      <c r="K40" s="26">
        <f t="shared" si="6"/>
        <v>4.85</v>
      </c>
      <c r="L40" s="26">
        <f t="shared" si="6"/>
        <v>1.73</v>
      </c>
      <c r="M40" s="26">
        <f t="shared" si="6"/>
        <v>8.45</v>
      </c>
      <c r="N40" s="26">
        <f t="shared" si="6"/>
        <v>0.138</v>
      </c>
    </row>
    <row r="41" spans="1:14" s="46" customFormat="1" ht="18.75" hidden="1">
      <c r="A41" s="26" t="s">
        <v>195</v>
      </c>
      <c r="B41" s="26">
        <v>2</v>
      </c>
      <c r="C41" s="26">
        <f>подсобка!B45*$B$41/100</f>
        <v>0.012</v>
      </c>
      <c r="D41" s="26">
        <f>подсобка!C45*$B$41/100</f>
        <v>1.23</v>
      </c>
      <c r="E41" s="26">
        <f>подсобка!D45*$B$41/100</f>
        <v>0.018000000000000002</v>
      </c>
      <c r="F41" s="26">
        <f>подсобка!E45*$B$41/100</f>
        <v>13</v>
      </c>
      <c r="G41" s="26">
        <f>подсобка!F45*$B$41/100</f>
        <v>0</v>
      </c>
      <c r="H41" s="26">
        <f>подсобка!G45*$B$41/100</f>
        <v>0</v>
      </c>
      <c r="I41" s="26">
        <f>подсобка!H45*$B$41/100</f>
        <v>0.01</v>
      </c>
      <c r="J41" s="26">
        <f>подсобка!I45*$B$41/100</f>
        <v>0.044000000000000004</v>
      </c>
      <c r="K41" s="26">
        <f>подсобка!J45*$B$41/100</f>
        <v>0.44</v>
      </c>
      <c r="L41" s="26">
        <f>подсобка!K45*$B$41/100</f>
        <v>0.06</v>
      </c>
      <c r="M41" s="26">
        <f>подсобка!L45*$B$41/100</f>
        <v>0.38</v>
      </c>
      <c r="N41" s="26">
        <f>подсобка!M45*$B$41/100</f>
        <v>0.004</v>
      </c>
    </row>
    <row r="42" spans="1:14" s="46" customFormat="1" ht="18.75" hidden="1">
      <c r="A42" s="26" t="s">
        <v>197</v>
      </c>
      <c r="B42" s="26">
        <v>2</v>
      </c>
      <c r="C42" s="26">
        <f>подсобка!B54*$B$42/100</f>
        <v>0.114</v>
      </c>
      <c r="D42" s="26">
        <f>подсобка!C54*$B$42/100</f>
        <v>0.018000000000000002</v>
      </c>
      <c r="E42" s="26">
        <f>подсобка!D54*$B$42/100</f>
        <v>1.026</v>
      </c>
      <c r="F42" s="26">
        <f>подсобка!E54*$B$42/100</f>
        <v>5.12</v>
      </c>
      <c r="G42" s="26">
        <f>подсобка!F54*$B$42/100</f>
        <v>0.0034000000000000002</v>
      </c>
      <c r="H42" s="26">
        <f>подсобка!G54*$B$42/100</f>
        <v>0</v>
      </c>
      <c r="I42" s="26">
        <f>подсобка!H54*$B$42/100</f>
        <v>0</v>
      </c>
      <c r="J42" s="26">
        <f>подсобка!I54*$B$42/100</f>
        <v>0.06</v>
      </c>
      <c r="K42" s="26">
        <f>подсобка!J54*$B$42/100</f>
        <v>0.36</v>
      </c>
      <c r="L42" s="26">
        <f>подсобка!K54*$B$42/100</f>
        <v>0.32</v>
      </c>
      <c r="M42" s="26">
        <f>подсобка!L54*$B$42/100</f>
        <v>1.72</v>
      </c>
      <c r="N42" s="26">
        <f>подсобка!M54*$B$42/100</f>
        <v>0.024</v>
      </c>
    </row>
    <row r="43" spans="1:14" s="46" customFormat="1" ht="18.75" hidden="1">
      <c r="A43" s="26" t="s">
        <v>207</v>
      </c>
      <c r="B43" s="26">
        <v>5</v>
      </c>
      <c r="C43" s="26">
        <f>подсобка!B41*$B$43/100</f>
        <v>0.085</v>
      </c>
      <c r="D43" s="26">
        <f>подсобка!C41*$B$43/100</f>
        <v>0</v>
      </c>
      <c r="E43" s="26">
        <f>подсобка!D41*$B$43/100</f>
        <v>0.475</v>
      </c>
      <c r="F43" s="26">
        <f>подсобка!E41*$B$43/100</f>
        <v>2.15</v>
      </c>
      <c r="G43" s="26">
        <f>подсобка!F41*$B$43/100</f>
        <v>0.0025</v>
      </c>
      <c r="H43" s="26">
        <f>подсобка!G41*$B$43/100</f>
        <v>0.5</v>
      </c>
      <c r="I43" s="26">
        <f>подсобка!H41*$B$43/100</f>
        <v>0</v>
      </c>
      <c r="J43" s="26">
        <f>подсобка!I41*$B$43/100</f>
        <v>0.02</v>
      </c>
      <c r="K43" s="26">
        <f>подсобка!J41*$B$43/100</f>
        <v>1.55</v>
      </c>
      <c r="L43" s="26">
        <f>подсобка!K41*$B$43/100</f>
        <v>0.7</v>
      </c>
      <c r="M43" s="26">
        <f>подсобка!L41*$B$43/100</f>
        <v>2.9</v>
      </c>
      <c r="N43" s="26">
        <f>подсобка!M41*$B$43/100</f>
        <v>0.04</v>
      </c>
    </row>
    <row r="44" spans="1:14" s="46" customFormat="1" ht="18.75" hidden="1">
      <c r="A44" s="26" t="s">
        <v>222</v>
      </c>
      <c r="B44" s="26">
        <v>2</v>
      </c>
      <c r="C44" s="26">
        <f>подсобка!B92*$B$44/100</f>
        <v>0.07200000000000001</v>
      </c>
      <c r="D44" s="26">
        <f>подсобка!C92*$B$44/100</f>
        <v>0</v>
      </c>
      <c r="E44" s="26">
        <f>подсобка!D92*$B$44/100</f>
        <v>0.23600000000000002</v>
      </c>
      <c r="F44" s="26">
        <f>подсобка!E92*$B$44/100</f>
        <v>1.26</v>
      </c>
      <c r="G44" s="26">
        <f>подсобка!F92*$B$44/100</f>
        <v>0.001</v>
      </c>
      <c r="H44" s="26">
        <f>подсобка!G92*$B$44/100</f>
        <v>0.52</v>
      </c>
      <c r="I44" s="26">
        <f>подсобка!H92*$B$44/100</f>
        <v>0</v>
      </c>
      <c r="J44" s="26">
        <f>подсобка!I92*$B$44/100</f>
        <v>0.008</v>
      </c>
      <c r="K44" s="26">
        <f>подсобка!J92*$B$44/100</f>
        <v>0.4</v>
      </c>
      <c r="L44" s="26">
        <f>подсобка!K92*$B$44/100</f>
        <v>0</v>
      </c>
      <c r="M44" s="26">
        <f>подсобка!L92*$B$44/100</f>
        <v>1.4</v>
      </c>
      <c r="N44" s="26">
        <f>подсобка!M92*$B$44/100</f>
        <v>0.04</v>
      </c>
    </row>
    <row r="45" spans="1:14" s="46" customFormat="1" ht="18.75" hidden="1">
      <c r="A45" s="26" t="s">
        <v>208</v>
      </c>
      <c r="B45" s="26">
        <v>5</v>
      </c>
      <c r="C45" s="26">
        <f>подсобка!B52*$B$45/100</f>
        <v>0.065</v>
      </c>
      <c r="D45" s="26">
        <f>подсобка!C52*$B$45/100</f>
        <v>0.015</v>
      </c>
      <c r="E45" s="26">
        <f>подсобка!D52*$B$45/100</f>
        <v>0.365</v>
      </c>
      <c r="F45" s="26">
        <f>подсобка!E52*$B$45/100</f>
        <v>1.8</v>
      </c>
      <c r="G45" s="26">
        <f>подсобка!F52*$B$45/100</f>
        <v>0.0015</v>
      </c>
      <c r="H45" s="26">
        <f>подсобка!G52*$B$45/100</f>
        <v>0.2</v>
      </c>
      <c r="I45" s="26">
        <f>подсобка!H52*$B$45/100</f>
        <v>0</v>
      </c>
      <c r="J45" s="26">
        <f>подсобка!I52*$B$45/100</f>
        <v>0.02</v>
      </c>
      <c r="K45" s="26">
        <f>подсобка!J52*$B$45/100</f>
        <v>2.1</v>
      </c>
      <c r="L45" s="26">
        <f>подсобка!K52*$B$45/100</f>
        <v>0.65</v>
      </c>
      <c r="M45" s="26">
        <f>подсобка!L52*$B$45/100</f>
        <v>2.05</v>
      </c>
      <c r="N45" s="26">
        <f>подсобка!M52*$B$45/100</f>
        <v>0.03</v>
      </c>
    </row>
    <row r="46" spans="1:14" s="45" customFormat="1" ht="31.5">
      <c r="A46" s="26" t="s">
        <v>15</v>
      </c>
      <c r="B46" s="26" t="s">
        <v>16</v>
      </c>
      <c r="C46" s="26">
        <f aca="true" t="shared" si="7" ref="C46:N46">SUM(C47:C48)</f>
        <v>0.03</v>
      </c>
      <c r="D46" s="26">
        <f t="shared" si="7"/>
        <v>0</v>
      </c>
      <c r="E46" s="26">
        <f t="shared" si="7"/>
        <v>10.575999999999999</v>
      </c>
      <c r="F46" s="26">
        <f t="shared" si="7"/>
        <v>39.36</v>
      </c>
      <c r="G46" s="26">
        <f t="shared" si="7"/>
        <v>0.0003</v>
      </c>
      <c r="H46" s="26">
        <f t="shared" si="7"/>
        <v>0.02</v>
      </c>
      <c r="I46" s="26">
        <f t="shared" si="7"/>
        <v>0.01</v>
      </c>
      <c r="J46" s="26">
        <f t="shared" si="7"/>
        <v>0</v>
      </c>
      <c r="K46" s="26">
        <f t="shared" si="7"/>
        <v>1.52</v>
      </c>
      <c r="L46" s="26">
        <f t="shared" si="7"/>
        <v>0.97</v>
      </c>
      <c r="M46" s="26">
        <f t="shared" si="7"/>
        <v>1.98</v>
      </c>
      <c r="N46" s="26">
        <f t="shared" si="7"/>
        <v>0.069</v>
      </c>
    </row>
    <row r="47" spans="1:14" s="45" customFormat="1" ht="15.75" hidden="1">
      <c r="A47" s="26" t="s">
        <v>211</v>
      </c>
      <c r="B47" s="26">
        <v>10</v>
      </c>
      <c r="C47" s="26">
        <f>подсобка!B81*$B$47/100</f>
        <v>0.03</v>
      </c>
      <c r="D47" s="26">
        <f>подсобка!C81*$B$47/100</f>
        <v>0</v>
      </c>
      <c r="E47" s="26">
        <f>подсобка!D81*$B$47/100</f>
        <v>1.45</v>
      </c>
      <c r="F47" s="26">
        <f>подсобка!E81*$B$47/100</f>
        <v>5.56</v>
      </c>
      <c r="G47" s="26">
        <f>подсобка!F81*$B$47/100</f>
        <v>0.0003</v>
      </c>
      <c r="H47" s="26">
        <f>подсобка!G81*$B$47/100</f>
        <v>0.02</v>
      </c>
      <c r="I47" s="26">
        <f>подсобка!H81*$B$47/100</f>
        <v>0.01</v>
      </c>
      <c r="J47" s="26">
        <f>подсобка!I81*$B$47/100</f>
        <v>0</v>
      </c>
      <c r="K47" s="26">
        <f>подсобка!J81*$B$47/100</f>
        <v>1.26</v>
      </c>
      <c r="L47" s="26">
        <f>подсобка!K81*$B$47/100</f>
        <v>0.97</v>
      </c>
      <c r="M47" s="26">
        <f>подсобка!L81*$B$47/100</f>
        <v>1.98</v>
      </c>
      <c r="N47" s="26">
        <f>подсобка!M81*$B$47/100</f>
        <v>0.03</v>
      </c>
    </row>
    <row r="48" spans="1:14" s="46" customFormat="1" ht="18.75" hidden="1">
      <c r="A48" s="26" t="s">
        <v>204</v>
      </c>
      <c r="B48" s="26">
        <v>13</v>
      </c>
      <c r="C48" s="26">
        <f>подсобка!B73*$B$48/100</f>
        <v>0</v>
      </c>
      <c r="D48" s="26">
        <f>подсобка!C73*$B$48/100</f>
        <v>0</v>
      </c>
      <c r="E48" s="26">
        <f>подсобка!D73*$B$48/100</f>
        <v>9.126</v>
      </c>
      <c r="F48" s="26">
        <f>подсобка!E73*$B$48/100</f>
        <v>33.8</v>
      </c>
      <c r="G48" s="26">
        <f>подсобка!F73*$B$48/100</f>
        <v>0</v>
      </c>
      <c r="H48" s="26">
        <f>подсобка!G73*$B$48/100</f>
        <v>0</v>
      </c>
      <c r="I48" s="26">
        <f>подсобка!H73*$B$48/100</f>
        <v>0</v>
      </c>
      <c r="J48" s="26">
        <f>подсобка!I73*$B$48/100</f>
        <v>0</v>
      </c>
      <c r="K48" s="26">
        <f>подсобка!J73*$B$48/100</f>
        <v>0.26</v>
      </c>
      <c r="L48" s="26">
        <f>подсобка!K73*$B$48/100</f>
        <v>0</v>
      </c>
      <c r="M48" s="26">
        <f>подсобка!L73*$B$48/100</f>
        <v>0</v>
      </c>
      <c r="N48" s="26">
        <f>подсобка!M73*$B$48/100</f>
        <v>0.039</v>
      </c>
    </row>
    <row r="49" spans="1:14" s="45" customFormat="1" ht="15.75">
      <c r="A49" s="26" t="s">
        <v>17</v>
      </c>
      <c r="B49" s="26">
        <v>30</v>
      </c>
      <c r="C49" s="26">
        <f>подсобка!B97*$B$49/100</f>
        <v>1.35</v>
      </c>
      <c r="D49" s="26">
        <f>подсобка!C97*$B$49/100</f>
        <v>0.18</v>
      </c>
      <c r="E49" s="26">
        <f>подсобка!D97*$B$49/100</f>
        <v>13.65</v>
      </c>
      <c r="F49" s="26">
        <f>подсобка!E97*$B$49/100</f>
        <v>54</v>
      </c>
      <c r="G49" s="26">
        <f>подсобка!F97*$B$49/100</f>
        <v>0.033</v>
      </c>
      <c r="H49" s="26">
        <f>подсобка!G97*$B$49/100</f>
        <v>0</v>
      </c>
      <c r="I49" s="26">
        <f>подсобка!H97*$B$49/100</f>
        <v>0</v>
      </c>
      <c r="J49" s="26">
        <f>подсобка!I97*$B$49/100</f>
        <v>0.9</v>
      </c>
      <c r="K49" s="26">
        <f>подсобка!J97*$B$49/100</f>
        <v>6</v>
      </c>
      <c r="L49" s="26">
        <f>подсобка!K97*$B$49/100</f>
        <v>4.2</v>
      </c>
      <c r="M49" s="26">
        <f>подсобка!L97*$B$49/100</f>
        <v>19.5</v>
      </c>
      <c r="N49" s="26">
        <f>подсобка!M97*$B$49/100</f>
        <v>0.27</v>
      </c>
    </row>
    <row r="50" spans="1:14" s="45" customFormat="1" ht="15.75">
      <c r="A50" s="26" t="s">
        <v>18</v>
      </c>
      <c r="B50" s="26">
        <v>60</v>
      </c>
      <c r="C50" s="26">
        <f>подсобка!B98*$B$50/100</f>
        <v>1.5</v>
      </c>
      <c r="D50" s="26">
        <f>подсобка!C98*$B$50/100</f>
        <v>0.42</v>
      </c>
      <c r="E50" s="26">
        <f>подсобка!D98*$B$50/100</f>
        <v>15.84</v>
      </c>
      <c r="F50" s="26">
        <f>подсобка!E98*$B$50/100</f>
        <v>90</v>
      </c>
      <c r="G50" s="26">
        <f>подсобка!F98*$B$50/100</f>
        <v>0.048</v>
      </c>
      <c r="H50" s="26">
        <f>подсобка!G98*$B$50/100</f>
        <v>0</v>
      </c>
      <c r="I50" s="26">
        <f>подсобка!H98*$B$50/100</f>
        <v>0</v>
      </c>
      <c r="J50" s="26">
        <f>подсобка!I98*$B$50/100</f>
        <v>1.8</v>
      </c>
      <c r="K50" s="26">
        <f>подсобка!J98*$B$50/100</f>
        <v>12.6</v>
      </c>
      <c r="L50" s="26">
        <f>подсобка!K98*$B$50/100</f>
        <v>11.4</v>
      </c>
      <c r="M50" s="26">
        <f>подсобка!L98*$B$50/100</f>
        <v>52.2</v>
      </c>
      <c r="N50" s="26">
        <f>подсобка!M98*$B$50/100</f>
        <v>1.2</v>
      </c>
    </row>
    <row r="51" spans="1:14" s="45" customFormat="1" ht="15.75">
      <c r="A51" s="47" t="s">
        <v>10</v>
      </c>
      <c r="B51" s="47"/>
      <c r="C51" s="47">
        <f aca="true" t="shared" si="8" ref="C51:N51">SUM(C21,C28,C40,C46,C49:C50)</f>
        <v>20.595000000000002</v>
      </c>
      <c r="D51" s="47">
        <f t="shared" si="8"/>
        <v>21.110999999999997</v>
      </c>
      <c r="E51" s="47">
        <f t="shared" si="8"/>
        <v>69.077</v>
      </c>
      <c r="F51" s="47">
        <f t="shared" si="8"/>
        <v>634.76</v>
      </c>
      <c r="G51" s="47">
        <f t="shared" si="8"/>
        <v>0.336</v>
      </c>
      <c r="H51" s="47">
        <f t="shared" si="8"/>
        <v>77.41</v>
      </c>
      <c r="I51" s="47">
        <f t="shared" si="8"/>
        <v>0.066</v>
      </c>
      <c r="J51" s="47">
        <f t="shared" si="8"/>
        <v>12.317</v>
      </c>
      <c r="K51" s="47">
        <f t="shared" si="8"/>
        <v>129.14999999999998</v>
      </c>
      <c r="L51" s="47">
        <f t="shared" si="8"/>
        <v>86.68</v>
      </c>
      <c r="M51" s="47">
        <f t="shared" si="8"/>
        <v>409.89000000000004</v>
      </c>
      <c r="N51" s="47">
        <f t="shared" si="8"/>
        <v>6.8340000000000005</v>
      </c>
    </row>
    <row r="52" spans="1:14" ht="18.75">
      <c r="A52" s="2" t="s">
        <v>19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45" customFormat="1" ht="15.75">
      <c r="A53" s="26" t="s">
        <v>191</v>
      </c>
      <c r="B53" s="26" t="s">
        <v>192</v>
      </c>
      <c r="C53" s="26">
        <f aca="true" t="shared" si="9" ref="C53:N53">SUM(C54:C60)</f>
        <v>5.468</v>
      </c>
      <c r="D53" s="26">
        <f t="shared" si="9"/>
        <v>7.933</v>
      </c>
      <c r="E53" s="26">
        <f t="shared" si="9"/>
        <v>20.109</v>
      </c>
      <c r="F53" s="26">
        <f t="shared" si="9"/>
        <v>205.26000000000002</v>
      </c>
      <c r="G53" s="26">
        <f t="shared" si="9"/>
        <v>0.058600000000000006</v>
      </c>
      <c r="H53" s="26">
        <f t="shared" si="9"/>
        <v>0.54</v>
      </c>
      <c r="I53" s="26">
        <f t="shared" si="9"/>
        <v>0.07</v>
      </c>
      <c r="J53" s="26">
        <f t="shared" si="9"/>
        <v>2.356</v>
      </c>
      <c r="K53" s="26">
        <f t="shared" si="9"/>
        <v>127.52</v>
      </c>
      <c r="L53" s="26">
        <f t="shared" si="9"/>
        <v>22.61</v>
      </c>
      <c r="M53" s="26">
        <f t="shared" si="9"/>
        <v>119.47</v>
      </c>
      <c r="N53" s="26">
        <f t="shared" si="9"/>
        <v>0.916</v>
      </c>
    </row>
    <row r="54" spans="1:14" s="45" customFormat="1" ht="15.75" hidden="1">
      <c r="A54" s="26" t="s">
        <v>220</v>
      </c>
      <c r="B54" s="26">
        <v>10</v>
      </c>
      <c r="C54" s="26">
        <f>подсобка!B82*$B$54/100</f>
        <v>2.35</v>
      </c>
      <c r="D54" s="26">
        <f>подсобка!C82*$B$54/100</f>
        <v>2.03</v>
      </c>
      <c r="E54" s="26">
        <f>подсобка!D82*$B$54/100</f>
        <v>0</v>
      </c>
      <c r="F54" s="26">
        <f>подсобка!E82*$B$54/100</f>
        <v>38</v>
      </c>
      <c r="G54" s="26">
        <f>подсобка!F82*$B$54/100</f>
        <v>0.003</v>
      </c>
      <c r="H54" s="26">
        <f>подсобка!G82*$B$54/100</f>
        <v>0.24</v>
      </c>
      <c r="I54" s="26">
        <f>подсобка!H82*$B$54/100</f>
        <v>0.021</v>
      </c>
      <c r="J54" s="26">
        <f>подсобка!I82*$B$54/100</f>
        <v>0.03</v>
      </c>
      <c r="K54" s="26">
        <f>подсобка!J82*$B$54/100</f>
        <v>76</v>
      </c>
      <c r="L54" s="26">
        <f>подсобка!K82*$B$54/100</f>
        <v>0</v>
      </c>
      <c r="M54" s="26">
        <f>подсобка!L82*$B$54/100</f>
        <v>42.4</v>
      </c>
      <c r="N54" s="26">
        <f>подсобка!M82*$B$54/100</f>
        <v>0</v>
      </c>
    </row>
    <row r="55" spans="1:14" s="45" customFormat="1" ht="15.75" hidden="1">
      <c r="A55" s="26" t="s">
        <v>193</v>
      </c>
      <c r="B55" s="26">
        <v>8</v>
      </c>
      <c r="C55" s="26">
        <f>подсобка!B107*$B$55/100</f>
        <v>0.56</v>
      </c>
      <c r="D55" s="26">
        <f>подсобка!C107*$B$55/100</f>
        <v>0.8079999999999999</v>
      </c>
      <c r="E55" s="26">
        <f>подсобка!D107*$B$55/100</f>
        <v>0.055999999999999994</v>
      </c>
      <c r="F55" s="26">
        <f>подсобка!E107*$B$55/100</f>
        <v>12.56</v>
      </c>
      <c r="G55" s="26">
        <f>подсобка!F107*$B$55/100</f>
        <v>0.005600000000000001</v>
      </c>
      <c r="H55" s="26">
        <f>подсобка!G107*$B$55/100</f>
        <v>0</v>
      </c>
      <c r="I55" s="26">
        <f>подсобка!H107*$B$55/100</f>
        <v>0.027999999999999997</v>
      </c>
      <c r="J55" s="26">
        <f>подсобка!I107*$B$55/100</f>
        <v>0.16</v>
      </c>
      <c r="K55" s="26">
        <f>подсобка!J107*$B$55/100</f>
        <v>4.4</v>
      </c>
      <c r="L55" s="26">
        <f>подсобка!K107*$B$55/100</f>
        <v>4.32</v>
      </c>
      <c r="M55" s="26">
        <f>подсобка!L107*$B$55/100</f>
        <v>14.8</v>
      </c>
      <c r="N55" s="26">
        <f>подсобка!M107*$B$55/100</f>
        <v>0.21600000000000003</v>
      </c>
    </row>
    <row r="56" spans="1:14" s="45" customFormat="1" ht="15.75" hidden="1">
      <c r="A56" s="26" t="s">
        <v>21</v>
      </c>
      <c r="B56" s="26">
        <v>30</v>
      </c>
      <c r="C56" s="26">
        <f>подсобка!B48*$B$56/100</f>
        <v>0.66</v>
      </c>
      <c r="D56" s="26">
        <f>подсобка!C48*$B$56/100</f>
        <v>0.72</v>
      </c>
      <c r="E56" s="26">
        <f>подсобка!D48*$B$56/100</f>
        <v>1.41</v>
      </c>
      <c r="F56" s="26">
        <f>подсобка!E48*$B$56/100</f>
        <v>17.4</v>
      </c>
      <c r="G56" s="26">
        <f>подсобка!F48*$B$56/100</f>
        <v>0.006</v>
      </c>
      <c r="H56" s="26">
        <f>подсобка!G48*$B$56/100</f>
        <v>0.3</v>
      </c>
      <c r="I56" s="26">
        <f>подсобка!H48*$B$56/100</f>
        <v>0.006</v>
      </c>
      <c r="J56" s="26">
        <f>подсобка!I48*$B$56/100</f>
        <v>0.09</v>
      </c>
      <c r="K56" s="26">
        <f>подсобка!J48*$B$56/100</f>
        <v>36.3</v>
      </c>
      <c r="L56" s="26">
        <f>подсобка!K48*$B$56/100</f>
        <v>4.2</v>
      </c>
      <c r="M56" s="26">
        <f>подсобка!L48*$B$56/100</f>
        <v>27.3</v>
      </c>
      <c r="N56" s="26">
        <f>подсобка!M48*$B$56/100</f>
        <v>0.03</v>
      </c>
    </row>
    <row r="57" spans="1:14" s="45" customFormat="1" ht="15.75" hidden="1">
      <c r="A57" s="26" t="s">
        <v>198</v>
      </c>
      <c r="B57" s="26">
        <v>3</v>
      </c>
      <c r="C57" s="26">
        <f>подсобка!B44*$B$57/100</f>
        <v>0</v>
      </c>
      <c r="D57" s="26">
        <f>подсобка!C44*$B$57/100</f>
        <v>2.13</v>
      </c>
      <c r="E57" s="26">
        <f>подсобка!D44*$B$57/100</f>
        <v>0</v>
      </c>
      <c r="F57" s="26">
        <f>подсобка!E44*$B$57/100</f>
        <v>21</v>
      </c>
      <c r="G57" s="26">
        <f>подсобка!F44*$B$57/100</f>
        <v>0</v>
      </c>
      <c r="H57" s="26">
        <f>подсобка!G44*$B$57/100</f>
        <v>0</v>
      </c>
      <c r="I57" s="26">
        <f>подсобка!H44*$B$57/100</f>
        <v>0</v>
      </c>
      <c r="J57" s="26">
        <f>подсобка!I44*$B$57/100</f>
        <v>2.01</v>
      </c>
      <c r="K57" s="26">
        <f>подсобка!J44*$B$57/100</f>
        <v>0</v>
      </c>
      <c r="L57" s="26">
        <f>подсобка!K44*$B$57/100</f>
        <v>0</v>
      </c>
      <c r="M57" s="26">
        <f>подсобка!L44*$B$57/100</f>
        <v>0</v>
      </c>
      <c r="N57" s="26">
        <f>подсобка!M44*$B$57/100</f>
        <v>0</v>
      </c>
    </row>
    <row r="58" spans="1:14" s="45" customFormat="1" ht="15.75" hidden="1">
      <c r="A58" s="26" t="s">
        <v>200</v>
      </c>
      <c r="B58" s="26">
        <v>3</v>
      </c>
      <c r="C58" s="26">
        <f>подсобка!B45*$B$58/100</f>
        <v>0.018</v>
      </c>
      <c r="D58" s="26">
        <f>подсобка!C45*$B$58/100</f>
        <v>1.845</v>
      </c>
      <c r="E58" s="26">
        <f>подсобка!D45*$B$58/100</f>
        <v>0.027000000000000003</v>
      </c>
      <c r="F58" s="26">
        <f>подсобка!E45*$B$58/100</f>
        <v>19.5</v>
      </c>
      <c r="G58" s="26">
        <f>подсобка!F45*$B$58/100</f>
        <v>0</v>
      </c>
      <c r="H58" s="26">
        <f>подсобка!G45*$B$58/100</f>
        <v>0</v>
      </c>
      <c r="I58" s="26">
        <f>подсобка!H45*$B$58/100</f>
        <v>0.015</v>
      </c>
      <c r="J58" s="26">
        <f>подсобка!I45*$B$58/100</f>
        <v>0.066</v>
      </c>
      <c r="K58" s="26">
        <f>подсобка!J45*$B$58/100</f>
        <v>0.66</v>
      </c>
      <c r="L58" s="26">
        <f>подсобка!K45*$B$58/100</f>
        <v>0.09</v>
      </c>
      <c r="M58" s="26">
        <f>подсобка!L45*$B$58/100</f>
        <v>0.57</v>
      </c>
      <c r="N58" s="26">
        <f>подсобка!M45*$B$58/100</f>
        <v>0.006000000000000001</v>
      </c>
    </row>
    <row r="59" spans="1:14" s="45" customFormat="1" ht="15.75" hidden="1">
      <c r="A59" s="26" t="s">
        <v>24</v>
      </c>
      <c r="B59" s="26">
        <v>40</v>
      </c>
      <c r="C59" s="26">
        <f>подсобка!B9*$B$59/100</f>
        <v>1.88</v>
      </c>
      <c r="D59" s="26">
        <f>подсобка!C9*$B$59/100</f>
        <v>0.4</v>
      </c>
      <c r="E59" s="26">
        <f>подсобка!D9*$B$59/100</f>
        <v>13</v>
      </c>
      <c r="F59" s="26">
        <f>подсобка!E9*$B$59/100</f>
        <v>76</v>
      </c>
      <c r="G59" s="26">
        <f>подсобка!F9*$B$59/100</f>
        <v>0.044000000000000004</v>
      </c>
      <c r="H59" s="26">
        <f>подсобка!G9*$B$59/100</f>
        <v>0</v>
      </c>
      <c r="I59" s="26">
        <f>подсобка!H9*$B$59/100</f>
        <v>0</v>
      </c>
      <c r="J59" s="26">
        <f>подсобка!I9*$B$59/100</f>
        <v>0</v>
      </c>
      <c r="K59" s="26">
        <f>подсобка!J9*$B$59/100</f>
        <v>10</v>
      </c>
      <c r="L59" s="26">
        <f>подсобка!K9*$B$59/100</f>
        <v>14</v>
      </c>
      <c r="M59" s="26">
        <f>подсобка!L9*$B$59/100</f>
        <v>34.4</v>
      </c>
      <c r="N59" s="26">
        <f>подсобка!M9*$B$59/100</f>
        <v>0.64</v>
      </c>
    </row>
    <row r="60" spans="1:14" s="45" customFormat="1" ht="15.75" hidden="1">
      <c r="A60" s="26" t="s">
        <v>204</v>
      </c>
      <c r="B60" s="26">
        <v>8</v>
      </c>
      <c r="C60" s="26">
        <f>подсобка!B73*$B$60/100</f>
        <v>0</v>
      </c>
      <c r="D60" s="26">
        <f>подсобка!C73*$B$60/100</f>
        <v>0</v>
      </c>
      <c r="E60" s="26">
        <f>подсобка!D73*$B$60/100</f>
        <v>5.6160000000000005</v>
      </c>
      <c r="F60" s="26">
        <f>подсобка!E73*$B$60/100</f>
        <v>20.8</v>
      </c>
      <c r="G60" s="26">
        <f>подсобка!F73*$B$60/100</f>
        <v>0</v>
      </c>
      <c r="H60" s="26">
        <f>подсобка!G73*$B$60/100</f>
        <v>0</v>
      </c>
      <c r="I60" s="26">
        <f>подсобка!H73*$B$60/100</f>
        <v>0</v>
      </c>
      <c r="J60" s="26">
        <f>подсобка!I73*$B$60/100</f>
        <v>0</v>
      </c>
      <c r="K60" s="26">
        <f>подсобка!J73*$B$60/100</f>
        <v>0.16</v>
      </c>
      <c r="L60" s="26">
        <f>подсобка!K73*$B$60/100</f>
        <v>0</v>
      </c>
      <c r="M60" s="26">
        <f>подсобка!L73*$B$60/100</f>
        <v>0</v>
      </c>
      <c r="N60" s="26">
        <f>подсобка!M73*$B$60/100</f>
        <v>0.024</v>
      </c>
    </row>
    <row r="61" spans="1:14" s="46" customFormat="1" ht="18.75">
      <c r="A61" s="26" t="s">
        <v>137</v>
      </c>
      <c r="B61" s="26" t="s">
        <v>16</v>
      </c>
      <c r="C61" s="26">
        <f aca="true" t="shared" si="10" ref="C61:N61">SUM(C62:C64)</f>
        <v>4.763</v>
      </c>
      <c r="D61" s="26">
        <f t="shared" si="10"/>
        <v>5.0625</v>
      </c>
      <c r="E61" s="26">
        <f t="shared" si="10"/>
        <v>16.8385</v>
      </c>
      <c r="F61" s="26">
        <f t="shared" si="10"/>
        <v>147.595</v>
      </c>
      <c r="G61" s="26">
        <f t="shared" si="10"/>
        <v>0.0415</v>
      </c>
      <c r="H61" s="26">
        <f t="shared" si="10"/>
        <v>2</v>
      </c>
      <c r="I61" s="26">
        <f t="shared" si="10"/>
        <v>0.04</v>
      </c>
      <c r="J61" s="26">
        <f t="shared" si="10"/>
        <v>0.6</v>
      </c>
      <c r="K61" s="26">
        <f t="shared" si="10"/>
        <v>242.47</v>
      </c>
      <c r="L61" s="26">
        <f t="shared" si="10"/>
        <v>29.35</v>
      </c>
      <c r="M61" s="26">
        <f t="shared" si="10"/>
        <v>193.565</v>
      </c>
      <c r="N61" s="26">
        <f t="shared" si="10"/>
        <v>0.40549999999999997</v>
      </c>
    </row>
    <row r="62" spans="1:14" s="46" customFormat="1" ht="18.75" hidden="1">
      <c r="A62" s="26" t="s">
        <v>219</v>
      </c>
      <c r="B62" s="26">
        <v>1.5</v>
      </c>
      <c r="C62" s="26">
        <f>подсобка!B30*$B$62/100</f>
        <v>0.363</v>
      </c>
      <c r="D62" s="26">
        <f>подсобка!C30*$B$62/100</f>
        <v>0.2625</v>
      </c>
      <c r="E62" s="26">
        <f>подсобка!D30*$B$62/100</f>
        <v>0.4184999999999999</v>
      </c>
      <c r="F62" s="26">
        <f>подсобка!E30*$B$62/100</f>
        <v>5.595</v>
      </c>
      <c r="G62" s="26">
        <f>подсобка!F30*$B$62/100</f>
        <v>0.0015000000000000002</v>
      </c>
      <c r="H62" s="26">
        <f>подсобка!G30*$B$62/100</f>
        <v>0</v>
      </c>
      <c r="I62" s="26">
        <f>подсобка!H30*$B$62/100</f>
        <v>0</v>
      </c>
      <c r="J62" s="26">
        <f>подсобка!I30*$B$62/100</f>
        <v>0</v>
      </c>
      <c r="K62" s="26">
        <f>подсобка!J30*$B$62/100</f>
        <v>0.27</v>
      </c>
      <c r="L62" s="26">
        <f>подсобка!K30*$B$62/100</f>
        <v>1.35</v>
      </c>
      <c r="M62" s="26">
        <f>подсобка!L30*$B$62/100</f>
        <v>11.565</v>
      </c>
      <c r="N62" s="26">
        <f>подсобка!M30*$B$62/100</f>
        <v>0.17549999999999996</v>
      </c>
    </row>
    <row r="63" spans="1:14" s="46" customFormat="1" ht="18.75" hidden="1">
      <c r="A63" s="26" t="s">
        <v>21</v>
      </c>
      <c r="B63" s="26">
        <v>200</v>
      </c>
      <c r="C63" s="26">
        <f>подсобка!B48*$B$63/100</f>
        <v>4.4</v>
      </c>
      <c r="D63" s="26">
        <f>подсобка!C48*$B$63/100</f>
        <v>4.8</v>
      </c>
      <c r="E63" s="26">
        <f>подсобка!D48*$B$63/100</f>
        <v>9.4</v>
      </c>
      <c r="F63" s="26">
        <f>подсобка!E48*$B$63/100</f>
        <v>116</v>
      </c>
      <c r="G63" s="26">
        <f>подсобка!F48*$B$63/100</f>
        <v>0.04</v>
      </c>
      <c r="H63" s="26">
        <f>подсобка!G48*$B$63/100</f>
        <v>2</v>
      </c>
      <c r="I63" s="26">
        <f>подсобка!H48*$B$63/100</f>
        <v>0.04</v>
      </c>
      <c r="J63" s="26">
        <f>подсобка!I48*$B$63/100</f>
        <v>0.6</v>
      </c>
      <c r="K63" s="26">
        <f>подсобка!J48*$B$63/100</f>
        <v>242</v>
      </c>
      <c r="L63" s="26">
        <f>подсобка!K48*$B$63/100</f>
        <v>28</v>
      </c>
      <c r="M63" s="26">
        <f>подсобка!L48*$B$63/100</f>
        <v>182</v>
      </c>
      <c r="N63" s="26">
        <f>подсобка!M48*$B$63/100</f>
        <v>0.2</v>
      </c>
    </row>
    <row r="64" spans="1:14" s="46" customFormat="1" ht="18.75" hidden="1">
      <c r="A64" s="26" t="s">
        <v>204</v>
      </c>
      <c r="B64" s="26">
        <v>10</v>
      </c>
      <c r="C64" s="26">
        <f>подсобка!B73*$B$64/100</f>
        <v>0</v>
      </c>
      <c r="D64" s="26">
        <f>подсобка!C73*$B$64/100</f>
        <v>0</v>
      </c>
      <c r="E64" s="26">
        <f>подсобка!D73*$B$64/100</f>
        <v>7.02</v>
      </c>
      <c r="F64" s="26">
        <f>подсобка!E73*$B$64/100</f>
        <v>26</v>
      </c>
      <c r="G64" s="26">
        <f>подсобка!F73*$B$64/100</f>
        <v>0</v>
      </c>
      <c r="H64" s="26">
        <f>подсобка!G73*$B$64/100</f>
        <v>0</v>
      </c>
      <c r="I64" s="26">
        <f>подсобка!H73*$B$64/100</f>
        <v>0</v>
      </c>
      <c r="J64" s="26">
        <f>подсобка!I73*$B$64/100</f>
        <v>0</v>
      </c>
      <c r="K64" s="26">
        <f>подсобка!J73*$B$64/100</f>
        <v>0.2</v>
      </c>
      <c r="L64" s="26">
        <f>подсобка!K73*$B$64/100</f>
        <v>0</v>
      </c>
      <c r="M64" s="26">
        <f>подсобка!L73*$B$64/100</f>
        <v>0</v>
      </c>
      <c r="N64" s="26">
        <f>подсобка!M73*$B$64/100</f>
        <v>0.03</v>
      </c>
    </row>
    <row r="65" spans="1:14" s="45" customFormat="1" ht="15.75">
      <c r="A65" s="26" t="s">
        <v>132</v>
      </c>
      <c r="B65" s="26">
        <v>100</v>
      </c>
      <c r="C65" s="26">
        <f>подсобка!B6*$B$65/100</f>
        <v>0.9</v>
      </c>
      <c r="D65" s="26">
        <f>подсобка!C6*$B$65/100</f>
        <v>0</v>
      </c>
      <c r="E65" s="26">
        <f>подсобка!D6*$B$65/100</f>
        <v>5.2</v>
      </c>
      <c r="F65" s="26">
        <f>подсобка!E6*$B$65/100</f>
        <v>38</v>
      </c>
      <c r="G65" s="26">
        <f>подсобка!F6*$B$65/100</f>
        <v>0.04</v>
      </c>
      <c r="H65" s="26">
        <f>подсобка!G6*$B$65/100</f>
        <v>60</v>
      </c>
      <c r="I65" s="26">
        <f>подсобка!H6*$B$65/100</f>
        <v>0</v>
      </c>
      <c r="J65" s="26">
        <f>подсобка!I6*$B$65/100</f>
        <v>0.4</v>
      </c>
      <c r="K65" s="26">
        <f>подсобка!J6*$B$65/100</f>
        <v>34</v>
      </c>
      <c r="L65" s="26">
        <f>подсобка!K6*$B$65/100</f>
        <v>13</v>
      </c>
      <c r="M65" s="26">
        <f>подсобка!L6*$B$65/100</f>
        <v>23</v>
      </c>
      <c r="N65" s="26">
        <f>подсобка!M6*$B$65/100</f>
        <v>0.3</v>
      </c>
    </row>
    <row r="66" spans="1:14" s="45" customFormat="1" ht="15.75">
      <c r="A66" s="47" t="s">
        <v>10</v>
      </c>
      <c r="B66" s="47"/>
      <c r="C66" s="47">
        <f aca="true" t="shared" si="11" ref="C66:N66">SUM(C53,C61,C65)</f>
        <v>11.131</v>
      </c>
      <c r="D66" s="47">
        <f t="shared" si="11"/>
        <v>12.9955</v>
      </c>
      <c r="E66" s="47">
        <f t="shared" si="11"/>
        <v>42.14750000000001</v>
      </c>
      <c r="F66" s="47">
        <f t="shared" si="11"/>
        <v>390.855</v>
      </c>
      <c r="G66" s="47">
        <f t="shared" si="11"/>
        <v>0.1401</v>
      </c>
      <c r="H66" s="47">
        <f t="shared" si="11"/>
        <v>62.54</v>
      </c>
      <c r="I66" s="47">
        <f t="shared" si="11"/>
        <v>0.11000000000000001</v>
      </c>
      <c r="J66" s="47">
        <f t="shared" si="11"/>
        <v>3.356</v>
      </c>
      <c r="K66" s="47">
        <f t="shared" si="11"/>
        <v>403.99</v>
      </c>
      <c r="L66" s="47">
        <f t="shared" si="11"/>
        <v>64.96000000000001</v>
      </c>
      <c r="M66" s="47">
        <f t="shared" si="11"/>
        <v>336.03499999999997</v>
      </c>
      <c r="N66" s="47">
        <f t="shared" si="11"/>
        <v>1.6215</v>
      </c>
    </row>
    <row r="67" spans="1:14" ht="18.75">
      <c r="A67" s="2" t="s">
        <v>22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45" customFormat="1" ht="15.75">
      <c r="A68" s="26" t="s">
        <v>326</v>
      </c>
      <c r="B68" s="26">
        <v>200</v>
      </c>
      <c r="C68" s="26">
        <f aca="true" t="shared" si="12" ref="C68:N68">SUM(C69:C77)</f>
        <v>11.593</v>
      </c>
      <c r="D68" s="26">
        <f t="shared" si="12"/>
        <v>12.21</v>
      </c>
      <c r="E68" s="26">
        <f t="shared" si="12"/>
        <v>23.927999999999997</v>
      </c>
      <c r="F68" s="26">
        <f t="shared" si="12"/>
        <v>315.16</v>
      </c>
      <c r="G68" s="26">
        <f t="shared" si="12"/>
        <v>0.25720000000000004</v>
      </c>
      <c r="H68" s="26">
        <f t="shared" si="12"/>
        <v>90.1</v>
      </c>
      <c r="I68" s="26">
        <f t="shared" si="12"/>
        <v>0.04</v>
      </c>
      <c r="J68" s="26">
        <f t="shared" si="12"/>
        <v>2.896</v>
      </c>
      <c r="K68" s="26">
        <f t="shared" si="12"/>
        <v>88.16000000000001</v>
      </c>
      <c r="L68" s="26">
        <f t="shared" si="12"/>
        <v>67.83999999999999</v>
      </c>
      <c r="M68" s="26">
        <f t="shared" si="12"/>
        <v>251.42000000000002</v>
      </c>
      <c r="N68" s="26">
        <f t="shared" si="12"/>
        <v>4.223</v>
      </c>
    </row>
    <row r="69" spans="1:14" s="45" customFormat="1" ht="15.75" hidden="1">
      <c r="A69" s="26" t="s">
        <v>253</v>
      </c>
      <c r="B69" s="26">
        <v>60</v>
      </c>
      <c r="C69" s="26">
        <f>подсобка!B17*$B$69/100</f>
        <v>6.9</v>
      </c>
      <c r="D69" s="26">
        <f>подсобка!C17*$B$69/100</f>
        <v>5.7</v>
      </c>
      <c r="E69" s="26">
        <f>подсобка!D17*$B$69/100</f>
        <v>0</v>
      </c>
      <c r="F69" s="26">
        <f>подсобка!E17*$B$69/100</f>
        <v>112.2</v>
      </c>
      <c r="G69" s="26">
        <f>подсобка!F17*$B$69/100</f>
        <v>0.036</v>
      </c>
      <c r="H69" s="26">
        <f>подсобка!G17*$B$69/100</f>
        <v>0</v>
      </c>
      <c r="I69" s="26">
        <f>подсобка!H17*$B$69/100</f>
        <v>0</v>
      </c>
      <c r="J69" s="26">
        <f>подсобка!I17*$B$69/100</f>
        <v>0.24</v>
      </c>
      <c r="K69" s="26">
        <f>подсобка!J17*$B$69/100</f>
        <v>5.4</v>
      </c>
      <c r="L69" s="26">
        <f>подсобка!K17*$B$69/100</f>
        <v>12.6</v>
      </c>
      <c r="M69" s="26">
        <f>подсобка!L17*$B$69/100</f>
        <v>118.8</v>
      </c>
      <c r="N69" s="26">
        <f>подсобка!M17*$B$69/100</f>
        <v>1.56</v>
      </c>
    </row>
    <row r="70" spans="1:14" s="46" customFormat="1" ht="18.75" hidden="1">
      <c r="A70" s="26" t="s">
        <v>195</v>
      </c>
      <c r="B70" s="26">
        <v>8</v>
      </c>
      <c r="C70" s="26">
        <f>подсобка!B45*$B$70/100</f>
        <v>0.048</v>
      </c>
      <c r="D70" s="26">
        <f>подсобка!C45*$B$70/100</f>
        <v>4.92</v>
      </c>
      <c r="E70" s="26">
        <f>подсобка!D45*$B$70/100</f>
        <v>0.07200000000000001</v>
      </c>
      <c r="F70" s="26">
        <f>подсобка!E45*$B$70/100</f>
        <v>52</v>
      </c>
      <c r="G70" s="26">
        <f>подсобка!F45*$B$70/100</f>
        <v>0</v>
      </c>
      <c r="H70" s="26">
        <f>подсобка!G45*$B$70/100</f>
        <v>0</v>
      </c>
      <c r="I70" s="26">
        <f>подсобка!H45*$B$70/100</f>
        <v>0.04</v>
      </c>
      <c r="J70" s="26">
        <f>подсобка!I45*$B$70/100</f>
        <v>0.17600000000000002</v>
      </c>
      <c r="K70" s="26">
        <f>подсобка!J45*$B$70/100</f>
        <v>1.76</v>
      </c>
      <c r="L70" s="26">
        <f>подсобка!K45*$B$70/100</f>
        <v>0.24</v>
      </c>
      <c r="M70" s="26">
        <f>подсобка!L45*$B$70/100</f>
        <v>1.52</v>
      </c>
      <c r="N70" s="26">
        <f>подсобка!M45*$B$70/100</f>
        <v>0.016</v>
      </c>
    </row>
    <row r="71" spans="1:14" s="46" customFormat="1" ht="18.75" hidden="1">
      <c r="A71" s="26" t="s">
        <v>206</v>
      </c>
      <c r="B71" s="26">
        <v>140</v>
      </c>
      <c r="C71" s="26">
        <f>подсобка!B32*$B$71/100</f>
        <v>2.1</v>
      </c>
      <c r="D71" s="26">
        <f>подсобка!C32*$B$71/100</f>
        <v>0.14</v>
      </c>
      <c r="E71" s="26">
        <f>подсобка!D32*$B$71/100</f>
        <v>15.4</v>
      </c>
      <c r="F71" s="26">
        <f>подсобка!E32*$B$71/100</f>
        <v>70</v>
      </c>
      <c r="G71" s="26">
        <f>подсобка!F32*$B$71/100</f>
        <v>0.14</v>
      </c>
      <c r="H71" s="26">
        <f>подсобка!G32*$B$71/100</f>
        <v>28</v>
      </c>
      <c r="I71" s="26">
        <f>подсобка!H32*$B$71/100</f>
        <v>0</v>
      </c>
      <c r="J71" s="26">
        <f>подсобка!I32*$B$71/100</f>
        <v>0.56</v>
      </c>
      <c r="K71" s="26">
        <f>подсобка!J32*$B$71/100</f>
        <v>14</v>
      </c>
      <c r="L71" s="26">
        <f>подсобка!K32*$B$71/100</f>
        <v>32.2</v>
      </c>
      <c r="M71" s="26">
        <f>подсобка!L32*$B$71/100</f>
        <v>81.2</v>
      </c>
      <c r="N71" s="26">
        <f>подсобка!M32*$B$71/100</f>
        <v>1.26</v>
      </c>
    </row>
    <row r="72" spans="1:14" s="46" customFormat="1" ht="18.75" hidden="1">
      <c r="A72" s="26" t="s">
        <v>208</v>
      </c>
      <c r="B72" s="26">
        <v>10</v>
      </c>
      <c r="C72" s="26">
        <f>подсобка!B52*$B$72/100</f>
        <v>0.13</v>
      </c>
      <c r="D72" s="26">
        <f>подсобка!C52*$B$72/100</f>
        <v>0.03</v>
      </c>
      <c r="E72" s="26">
        <f>подсобка!D52*$B$72/100</f>
        <v>0.73</v>
      </c>
      <c r="F72" s="26">
        <f>подсобка!E52*$B$72/100</f>
        <v>3.6</v>
      </c>
      <c r="G72" s="26">
        <f>подсобка!F52*$B$72/100</f>
        <v>0.003</v>
      </c>
      <c r="H72" s="26">
        <f>подсобка!G52*$B$72/100</f>
        <v>0.4</v>
      </c>
      <c r="I72" s="26">
        <f>подсобка!H52*$B$72/100</f>
        <v>0</v>
      </c>
      <c r="J72" s="26">
        <f>подсобка!I52*$B$72/100</f>
        <v>0.04</v>
      </c>
      <c r="K72" s="26">
        <f>подсобка!J52*$B$72/100</f>
        <v>4.2</v>
      </c>
      <c r="L72" s="26">
        <f>подсобка!K52*$B$72/100</f>
        <v>1.3</v>
      </c>
      <c r="M72" s="26">
        <f>подсобка!L52*$B$72/100</f>
        <v>4.1</v>
      </c>
      <c r="N72" s="26">
        <f>подсобка!M52*$B$72/100</f>
        <v>0.06</v>
      </c>
    </row>
    <row r="73" spans="1:14" s="46" customFormat="1" ht="18.75" hidden="1">
      <c r="A73" s="26" t="s">
        <v>207</v>
      </c>
      <c r="B73" s="26">
        <v>10</v>
      </c>
      <c r="C73" s="26">
        <f>подсобка!B41*$B$73/100</f>
        <v>0.17</v>
      </c>
      <c r="D73" s="26">
        <f>подсобка!C41*$B$73/100</f>
        <v>0</v>
      </c>
      <c r="E73" s="26">
        <f>подсобка!D41*$B$73/100</f>
        <v>0.95</v>
      </c>
      <c r="F73" s="26">
        <f>подсобка!E41*$B$73/100</f>
        <v>4.3</v>
      </c>
      <c r="G73" s="26">
        <f>подсобка!F41*$B$73/100</f>
        <v>0.005</v>
      </c>
      <c r="H73" s="26">
        <f>подсобка!G41*$B$73/100</f>
        <v>1</v>
      </c>
      <c r="I73" s="26">
        <f>подсобка!H41*$B$73/100</f>
        <v>0</v>
      </c>
      <c r="J73" s="26">
        <f>подсобка!I41*$B$73/100</f>
        <v>0.04</v>
      </c>
      <c r="K73" s="26">
        <f>подсобка!J41*$B$73/100</f>
        <v>3.1</v>
      </c>
      <c r="L73" s="26">
        <f>подсобка!K41*$B$73/100</f>
        <v>1.4</v>
      </c>
      <c r="M73" s="26">
        <f>подсобка!L41*$B$73/100</f>
        <v>5.8</v>
      </c>
      <c r="N73" s="26">
        <f>подсобка!M41*$B$73/100</f>
        <v>0.08</v>
      </c>
    </row>
    <row r="74" spans="1:14" s="46" customFormat="1" ht="18.75" hidden="1">
      <c r="A74" s="26" t="s">
        <v>198</v>
      </c>
      <c r="B74" s="26">
        <v>2</v>
      </c>
      <c r="C74" s="26">
        <f>подсобка!B44*$B$74/100</f>
        <v>0</v>
      </c>
      <c r="D74" s="26">
        <f>подсобка!C44*$B$74/100</f>
        <v>1.42</v>
      </c>
      <c r="E74" s="26">
        <f>подсобка!D44*$B$74/100</f>
        <v>0</v>
      </c>
      <c r="F74" s="26">
        <f>подсобка!E44*$B$74/100</f>
        <v>14</v>
      </c>
      <c r="G74" s="26">
        <f>подсобка!F44*$B$74/100</f>
        <v>0</v>
      </c>
      <c r="H74" s="26">
        <f>подсобка!G44*$B$74/100</f>
        <v>0</v>
      </c>
      <c r="I74" s="26">
        <f>подсобка!H44*$B$74/100</f>
        <v>0</v>
      </c>
      <c r="J74" s="26">
        <f>подсобка!I44*$B$74/100</f>
        <v>1.34</v>
      </c>
      <c r="K74" s="26">
        <f>подсобка!J44*$B$74/100</f>
        <v>0</v>
      </c>
      <c r="L74" s="26">
        <f>подсобка!K44*$B$74/100</f>
        <v>0</v>
      </c>
      <c r="M74" s="26">
        <f>подсобка!L44*$B$74/100</f>
        <v>0</v>
      </c>
      <c r="N74" s="26">
        <f>подсобка!M44*$B$74/100</f>
        <v>0</v>
      </c>
    </row>
    <row r="75" spans="1:14" s="46" customFormat="1" ht="18.75" hidden="1">
      <c r="A75" s="26" t="s">
        <v>221</v>
      </c>
      <c r="B75" s="26">
        <v>120</v>
      </c>
      <c r="C75" s="26">
        <f>подсобка!B31*$B$75/100</f>
        <v>2.16</v>
      </c>
      <c r="D75" s="26">
        <f>подсобка!C31*$B$75/100</f>
        <v>0</v>
      </c>
      <c r="E75" s="26">
        <f>подсобка!D31*$B$75/100</f>
        <v>6.48</v>
      </c>
      <c r="F75" s="26">
        <f>подсобка!E31*$B$75/100</f>
        <v>57.6</v>
      </c>
      <c r="G75" s="26">
        <f>подсобка!F31*$B$75/100</f>
        <v>0.072</v>
      </c>
      <c r="H75" s="26">
        <f>подсобка!G31*$B$75/100</f>
        <v>60</v>
      </c>
      <c r="I75" s="26">
        <f>подсобка!H31*$B$75/100</f>
        <v>0</v>
      </c>
      <c r="J75" s="26">
        <f>подсобка!I31*$B$75/100</f>
        <v>0.48</v>
      </c>
      <c r="K75" s="26">
        <f>подсобка!J31*$B$75/100</f>
        <v>57.6</v>
      </c>
      <c r="L75" s="26">
        <f>подсобка!K31*$B$75/100</f>
        <v>19.2</v>
      </c>
      <c r="M75" s="26">
        <f>подсобка!L31*$B$75/100</f>
        <v>37.2</v>
      </c>
      <c r="N75" s="26">
        <f>подсобка!M31*$B$75/100</f>
        <v>1.2</v>
      </c>
    </row>
    <row r="76" spans="1:14" s="46" customFormat="1" ht="18.75" hidden="1">
      <c r="A76" s="26" t="s">
        <v>258</v>
      </c>
      <c r="B76" s="26">
        <v>4</v>
      </c>
      <c r="C76" s="26">
        <f>подсобка!B91*$B$76/100</f>
        <v>0.02</v>
      </c>
      <c r="D76" s="26">
        <f>подсобка!C91*$B$76/100</f>
        <v>0</v>
      </c>
      <c r="E76" s="26">
        <f>подсобка!D91*$B$76/100</f>
        <v>0.084</v>
      </c>
      <c r="F76" s="26">
        <f>подсобка!E91*$B$76/100</f>
        <v>0.4</v>
      </c>
      <c r="G76" s="26">
        <f>подсобка!F91*$B$76/100</f>
        <v>0.0004</v>
      </c>
      <c r="H76" s="26">
        <f>подсобка!G91*$B$76/100</f>
        <v>0.6</v>
      </c>
      <c r="I76" s="26">
        <f>подсобка!H91*$B$76/100</f>
        <v>0</v>
      </c>
      <c r="J76" s="26">
        <f>подсобка!I91*$B$76/100</f>
        <v>0.016</v>
      </c>
      <c r="K76" s="26">
        <f>подсобка!J91*$B$76/100</f>
        <v>1.2</v>
      </c>
      <c r="L76" s="26">
        <f>подсобка!K91*$B$76/100</f>
        <v>0.6</v>
      </c>
      <c r="M76" s="26">
        <f>подсобка!L91*$B$76/100</f>
        <v>1.4</v>
      </c>
      <c r="N76" s="26">
        <f>подсобка!M91*$B$76/100</f>
        <v>0.032</v>
      </c>
    </row>
    <row r="77" spans="1:14" s="46" customFormat="1" ht="18.75" hidden="1">
      <c r="A77" s="26" t="s">
        <v>259</v>
      </c>
      <c r="B77" s="26">
        <v>1</v>
      </c>
      <c r="C77" s="26">
        <f>подсобка!B100*$B$77/100</f>
        <v>0.065</v>
      </c>
      <c r="D77" s="26">
        <f>подсобка!C100*$B$77/100</f>
        <v>0</v>
      </c>
      <c r="E77" s="26">
        <f>подсобка!D100*$B$77/100</f>
        <v>0.212</v>
      </c>
      <c r="F77" s="26">
        <f>подсобка!E100*$B$77/100</f>
        <v>1.06</v>
      </c>
      <c r="G77" s="26">
        <f>подсобка!F100*$B$77/100</f>
        <v>0.0008</v>
      </c>
      <c r="H77" s="26">
        <f>подсобка!G100*$B$77/100</f>
        <v>0.1</v>
      </c>
      <c r="I77" s="26">
        <f>подсобка!H100*$B$77/100</f>
        <v>0</v>
      </c>
      <c r="J77" s="26">
        <f>подсобка!I100*$B$77/100</f>
        <v>0.004</v>
      </c>
      <c r="K77" s="26">
        <f>подсобка!J100*$B$77/100</f>
        <v>0.9</v>
      </c>
      <c r="L77" s="26">
        <f>подсобка!K100*$B$77/100</f>
        <v>0.3</v>
      </c>
      <c r="M77" s="26">
        <f>подсобка!L100*$B$77/100</f>
        <v>1.4</v>
      </c>
      <c r="N77" s="26">
        <f>подсобка!M100*$B$77/100</f>
        <v>0.015</v>
      </c>
    </row>
    <row r="78" spans="1:14" s="45" customFormat="1" ht="15.75">
      <c r="A78" s="26" t="s">
        <v>152</v>
      </c>
      <c r="B78" s="26" t="s">
        <v>301</v>
      </c>
      <c r="C78" s="26">
        <f aca="true" t="shared" si="13" ref="C78:N78">SUM(C79:C81)</f>
        <v>0.105</v>
      </c>
      <c r="D78" s="26">
        <f t="shared" si="13"/>
        <v>0.015299999999999998</v>
      </c>
      <c r="E78" s="26">
        <f t="shared" si="13"/>
        <v>7.220699999999999</v>
      </c>
      <c r="F78" s="26">
        <f t="shared" si="13"/>
        <v>28.0054</v>
      </c>
      <c r="G78" s="26">
        <f t="shared" si="13"/>
        <v>0.00221</v>
      </c>
      <c r="H78" s="26">
        <f t="shared" si="13"/>
        <v>2.03</v>
      </c>
      <c r="I78" s="26">
        <f t="shared" si="13"/>
        <v>0.00015</v>
      </c>
      <c r="J78" s="26">
        <f t="shared" si="13"/>
        <v>0.02</v>
      </c>
      <c r="K78" s="26">
        <f t="shared" si="13"/>
        <v>3.685</v>
      </c>
      <c r="L78" s="26">
        <f t="shared" si="13"/>
        <v>1.92</v>
      </c>
      <c r="M78" s="26">
        <f t="shared" si="13"/>
        <v>3.572</v>
      </c>
      <c r="N78" s="26">
        <f t="shared" si="13"/>
        <v>0.30599999999999994</v>
      </c>
    </row>
    <row r="79" spans="1:14" s="46" customFormat="1" ht="18.75" hidden="1">
      <c r="A79" s="26" t="s">
        <v>204</v>
      </c>
      <c r="B79" s="26">
        <v>10</v>
      </c>
      <c r="C79" s="26">
        <f>подсобка!B73*$B$79/100</f>
        <v>0</v>
      </c>
      <c r="D79" s="26">
        <f>подсобка!C73*$B$79/100</f>
        <v>0</v>
      </c>
      <c r="E79" s="26">
        <f>подсобка!D73*$B$79/100</f>
        <v>7.02</v>
      </c>
      <c r="F79" s="26">
        <f>подсобка!E73*$B$79/100</f>
        <v>26</v>
      </c>
      <c r="G79" s="26">
        <f>подсобка!F73*$B$79/100</f>
        <v>0</v>
      </c>
      <c r="H79" s="26">
        <f>подсобка!G73*$B$79/100</f>
        <v>0</v>
      </c>
      <c r="I79" s="26">
        <f>подсобка!H73*$B$79/100</f>
        <v>0</v>
      </c>
      <c r="J79" s="26">
        <f>подсобка!I73*$B$79/100</f>
        <v>0</v>
      </c>
      <c r="K79" s="26">
        <f>подсобка!J73*$B$79/100</f>
        <v>0.2</v>
      </c>
      <c r="L79" s="26">
        <f>подсобка!K73*$B$79/100</f>
        <v>0</v>
      </c>
      <c r="M79" s="26">
        <f>подсобка!L73*$B$79/100</f>
        <v>0</v>
      </c>
      <c r="N79" s="26">
        <f>подсобка!M73*$B$79/100</f>
        <v>0.03</v>
      </c>
    </row>
    <row r="80" spans="1:14" s="46" customFormat="1" ht="18.75" hidden="1">
      <c r="A80" s="26" t="s">
        <v>216</v>
      </c>
      <c r="B80" s="26">
        <v>0.3</v>
      </c>
      <c r="C80" s="26">
        <f>подсобка!B101*$B$80/100</f>
        <v>0.06</v>
      </c>
      <c r="D80" s="26">
        <f>подсобка!C101*$B$80/100</f>
        <v>0.015299999999999998</v>
      </c>
      <c r="E80" s="26">
        <f>подсобка!D101*$B$80/100</f>
        <v>0.0207</v>
      </c>
      <c r="F80" s="26">
        <f>подсобка!E101*$B$80/100</f>
        <v>0.45539999999999997</v>
      </c>
      <c r="G80" s="26">
        <f>подсобка!F101*$B$80/100</f>
        <v>0.00021</v>
      </c>
      <c r="H80" s="26">
        <f>подсобка!G101*$B$80/100</f>
        <v>0.03</v>
      </c>
      <c r="I80" s="26">
        <f>подсобка!H101*$B$80/100</f>
        <v>0.00015</v>
      </c>
      <c r="J80" s="26">
        <f>подсобка!I101*$B$80/100</f>
        <v>0</v>
      </c>
      <c r="K80" s="26">
        <f>подсобка!J101*$B$80/100</f>
        <v>1.485</v>
      </c>
      <c r="L80" s="26">
        <f>подсобка!K101*$B$80/100</f>
        <v>1.32</v>
      </c>
      <c r="M80" s="26">
        <f>подсобка!L101*$B$80/100</f>
        <v>2.472</v>
      </c>
      <c r="N80" s="26">
        <f>подсобка!M101*$B$80/100</f>
        <v>0.24599999999999997</v>
      </c>
    </row>
    <row r="81" spans="1:14" s="46" customFormat="1" ht="18.75" hidden="1">
      <c r="A81" s="26" t="s">
        <v>217</v>
      </c>
      <c r="B81" s="26">
        <v>5</v>
      </c>
      <c r="C81" s="26">
        <f>подсобка!B39*$B$81/100</f>
        <v>0.045</v>
      </c>
      <c r="D81" s="26">
        <f>подсобка!C39*$B$81/100</f>
        <v>0</v>
      </c>
      <c r="E81" s="26">
        <f>подсобка!D39*$B$81/100</f>
        <v>0.18</v>
      </c>
      <c r="F81" s="26">
        <f>подсобка!E39*$B$81/100</f>
        <v>1.55</v>
      </c>
      <c r="G81" s="26">
        <f>подсобка!F39*$B$81/100</f>
        <v>0.002</v>
      </c>
      <c r="H81" s="26">
        <f>подсобка!G39*$B$81/100</f>
        <v>2</v>
      </c>
      <c r="I81" s="26">
        <f>подсобка!H39*$B$81/100</f>
        <v>0</v>
      </c>
      <c r="J81" s="26">
        <f>подсобка!I39*$B$81/100</f>
        <v>0.02</v>
      </c>
      <c r="K81" s="26">
        <f>подсобка!J39*$B$81/100</f>
        <v>2</v>
      </c>
      <c r="L81" s="26">
        <f>подсобка!K39*$B$81/100</f>
        <v>0.6</v>
      </c>
      <c r="M81" s="26">
        <f>подсобка!L39*$B$81/100</f>
        <v>1.1</v>
      </c>
      <c r="N81" s="26">
        <f>подсобка!M39*$B$81/100</f>
        <v>0.03</v>
      </c>
    </row>
    <row r="82" spans="1:14" s="45" customFormat="1" ht="15.75">
      <c r="A82" s="26" t="s">
        <v>17</v>
      </c>
      <c r="B82" s="26">
        <v>40</v>
      </c>
      <c r="C82" s="26">
        <f>подсобка!B97*$B$82/100</f>
        <v>1.8</v>
      </c>
      <c r="D82" s="26">
        <f>подсобка!C97*$B$82/100</f>
        <v>0.24</v>
      </c>
      <c r="E82" s="26">
        <f>подсобка!D97*$B$82/100</f>
        <v>18.2</v>
      </c>
      <c r="F82" s="26">
        <f>подсобка!E97*$B$82/100</f>
        <v>72</v>
      </c>
      <c r="G82" s="26">
        <f>подсобка!F97*$B$82/100</f>
        <v>0.044000000000000004</v>
      </c>
      <c r="H82" s="26">
        <f>подсобка!G97*$B$82/100</f>
        <v>0</v>
      </c>
      <c r="I82" s="26">
        <f>подсобка!H97*$B$82/100</f>
        <v>0</v>
      </c>
      <c r="J82" s="26">
        <f>подсобка!I97*$B$82/100</f>
        <v>1.2</v>
      </c>
      <c r="K82" s="26">
        <f>подсобка!J97*$B$82/100</f>
        <v>8</v>
      </c>
      <c r="L82" s="26">
        <f>подсобка!K97*$B$82/100</f>
        <v>5.6</v>
      </c>
      <c r="M82" s="26">
        <f>подсобка!L97*$B$82/100</f>
        <v>26</v>
      </c>
      <c r="N82" s="26">
        <f>подсобка!M97*$B$82/100</f>
        <v>0.36</v>
      </c>
    </row>
    <row r="83" spans="1:14" s="45" customFormat="1" ht="15.75">
      <c r="A83" s="47" t="s">
        <v>160</v>
      </c>
      <c r="B83" s="26"/>
      <c r="C83" s="47">
        <f aca="true" t="shared" si="14" ref="C83:N83">SUM(C68,C78,C82)</f>
        <v>13.498000000000001</v>
      </c>
      <c r="D83" s="47">
        <f t="shared" si="14"/>
        <v>12.465300000000001</v>
      </c>
      <c r="E83" s="47">
        <f t="shared" si="14"/>
        <v>49.348699999999994</v>
      </c>
      <c r="F83" s="47">
        <f t="shared" si="14"/>
        <v>415.16540000000003</v>
      </c>
      <c r="G83" s="47">
        <f t="shared" si="14"/>
        <v>0.30341</v>
      </c>
      <c r="H83" s="47">
        <f t="shared" si="14"/>
        <v>92.13</v>
      </c>
      <c r="I83" s="47">
        <f t="shared" si="14"/>
        <v>0.04015</v>
      </c>
      <c r="J83" s="47">
        <f t="shared" si="14"/>
        <v>4.116</v>
      </c>
      <c r="K83" s="47">
        <f t="shared" si="14"/>
        <v>99.84500000000001</v>
      </c>
      <c r="L83" s="47">
        <f t="shared" si="14"/>
        <v>75.35999999999999</v>
      </c>
      <c r="M83" s="47">
        <f t="shared" si="14"/>
        <v>280.992</v>
      </c>
      <c r="N83" s="47">
        <f t="shared" si="14"/>
        <v>4.889</v>
      </c>
    </row>
    <row r="84" spans="1:14" s="45" customFormat="1" ht="18.75">
      <c r="A84" s="50" t="s">
        <v>25</v>
      </c>
      <c r="B84" s="50"/>
      <c r="C84" s="51">
        <f aca="true" t="shared" si="15" ref="C84:N84">SUM(C18:C19,C51,C66,C83)</f>
        <v>59.77000000000001</v>
      </c>
      <c r="D84" s="51">
        <f t="shared" si="15"/>
        <v>64.1888</v>
      </c>
      <c r="E84" s="51">
        <f t="shared" si="15"/>
        <v>232.24219999999997</v>
      </c>
      <c r="F84" s="51">
        <f t="shared" si="15"/>
        <v>1975.5544000000002</v>
      </c>
      <c r="G84" s="51">
        <f t="shared" si="15"/>
        <v>1.07251</v>
      </c>
      <c r="H84" s="51">
        <f t="shared" si="15"/>
        <v>238.07999999999998</v>
      </c>
      <c r="I84" s="51">
        <f t="shared" si="15"/>
        <v>0.3511500000000001</v>
      </c>
      <c r="J84" s="51">
        <f t="shared" si="15"/>
        <v>23.211</v>
      </c>
      <c r="K84" s="51">
        <f t="shared" si="15"/>
        <v>1160.7050000000002</v>
      </c>
      <c r="L84" s="51">
        <f t="shared" si="15"/>
        <v>331.73</v>
      </c>
      <c r="M84" s="51">
        <f t="shared" si="15"/>
        <v>1530.807</v>
      </c>
      <c r="N84" s="51">
        <f t="shared" si="15"/>
        <v>17.1735</v>
      </c>
    </row>
    <row r="86" spans="3:14" ht="15">
      <c r="C86" s="43">
        <v>48.6</v>
      </c>
      <c r="D86" s="43">
        <v>54</v>
      </c>
      <c r="E86" s="43">
        <v>234.9</v>
      </c>
      <c r="F86" s="43">
        <v>1620</v>
      </c>
      <c r="G86" s="43">
        <v>0.9</v>
      </c>
      <c r="H86" s="43">
        <v>45</v>
      </c>
      <c r="I86" s="43">
        <v>0.45</v>
      </c>
      <c r="J86" s="43">
        <v>7</v>
      </c>
      <c r="K86" s="43">
        <v>900</v>
      </c>
      <c r="L86" s="43">
        <v>200</v>
      </c>
      <c r="M86" s="43">
        <v>800</v>
      </c>
      <c r="N86" s="43">
        <v>10</v>
      </c>
    </row>
    <row r="87" spans="3:14" ht="15">
      <c r="C87" s="43">
        <v>59.4</v>
      </c>
      <c r="D87" s="43">
        <v>66</v>
      </c>
      <c r="E87" s="43">
        <v>287.1</v>
      </c>
      <c r="F87" s="43">
        <v>1980</v>
      </c>
      <c r="G87" s="43">
        <v>1</v>
      </c>
      <c r="H87" s="43">
        <v>55</v>
      </c>
      <c r="I87" s="43">
        <v>0.55</v>
      </c>
      <c r="J87" s="43">
        <v>10</v>
      </c>
      <c r="K87" s="43">
        <v>1200</v>
      </c>
      <c r="L87" s="43">
        <v>300</v>
      </c>
      <c r="M87" s="43">
        <v>1450</v>
      </c>
      <c r="N87" s="43">
        <v>15</v>
      </c>
    </row>
  </sheetData>
  <mergeCells count="8">
    <mergeCell ref="A1:N1"/>
    <mergeCell ref="A2:N2"/>
    <mergeCell ref="G3:J3"/>
    <mergeCell ref="K3:N3"/>
    <mergeCell ref="C3:E3"/>
    <mergeCell ref="F3:F4"/>
    <mergeCell ref="A3:A4"/>
    <mergeCell ref="B3:B4"/>
  </mergeCells>
  <conditionalFormatting sqref="C86">
    <cfRule type="cellIs" priority="1" dxfId="0" operator="lessThan" stopIfTrue="1">
      <formula>48.6</formula>
    </cfRule>
    <cfRule type="cellIs" priority="2" dxfId="1" operator="greaterThan" stopIfTrue="1">
      <formula>59.4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55"/>
  <sheetViews>
    <sheetView view="pageBreakPreview" zoomScale="60" zoomScaleNormal="79" workbookViewId="0" topLeftCell="A2">
      <pane ySplit="3" topLeftCell="BM14" activePane="bottomLeft" state="frozen"/>
      <selection pane="topLeft" activeCell="A36" sqref="A36"/>
      <selection pane="bottomLeft" activeCell="B64" sqref="B64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27">
      <c r="A1" s="71" t="s">
        <v>144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11.75" customHeight="1">
      <c r="A2" s="66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4.25">
      <c r="A3" s="69" t="s">
        <v>129</v>
      </c>
      <c r="B3" s="69" t="s">
        <v>130</v>
      </c>
      <c r="C3" s="68" t="s">
        <v>0</v>
      </c>
      <c r="D3" s="68"/>
      <c r="E3" s="68"/>
      <c r="F3" s="69" t="s">
        <v>1</v>
      </c>
      <c r="G3" s="68" t="s">
        <v>134</v>
      </c>
      <c r="H3" s="68"/>
      <c r="I3" s="68"/>
      <c r="J3" s="68"/>
      <c r="K3" s="68" t="s">
        <v>136</v>
      </c>
      <c r="L3" s="68"/>
      <c r="M3" s="68"/>
      <c r="N3" s="68"/>
    </row>
    <row r="4" spans="1:14" ht="14.25">
      <c r="A4" s="70"/>
      <c r="B4" s="70"/>
      <c r="C4" s="7" t="s">
        <v>2</v>
      </c>
      <c r="D4" s="7" t="s">
        <v>3</v>
      </c>
      <c r="E4" s="7" t="s">
        <v>4</v>
      </c>
      <c r="F4" s="70"/>
      <c r="G4" s="1" t="s">
        <v>35</v>
      </c>
      <c r="H4" s="1" t="s">
        <v>36</v>
      </c>
      <c r="I4" s="1" t="s">
        <v>34</v>
      </c>
      <c r="J4" s="1" t="s">
        <v>135</v>
      </c>
      <c r="K4" s="1" t="s">
        <v>30</v>
      </c>
      <c r="L4" s="1" t="s">
        <v>31</v>
      </c>
      <c r="M4" s="1" t="s">
        <v>32</v>
      </c>
      <c r="N4" s="1" t="s">
        <v>33</v>
      </c>
    </row>
    <row r="5" spans="1:14" ht="18.75">
      <c r="A5" s="2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1.5">
      <c r="A6" s="17" t="s">
        <v>179</v>
      </c>
      <c r="B6" s="17" t="s">
        <v>300</v>
      </c>
      <c r="C6" s="17">
        <f>SUM(C7:C10)</f>
        <v>5.516</v>
      </c>
      <c r="D6" s="17">
        <f aca="true" t="shared" si="0" ref="D6:N6">SUM(D7:D10)</f>
        <v>8.616</v>
      </c>
      <c r="E6" s="17">
        <f t="shared" si="0"/>
        <v>20.2</v>
      </c>
      <c r="F6" s="17">
        <f>SUM(F7:F10)</f>
        <v>205.98</v>
      </c>
      <c r="G6" s="17">
        <f t="shared" si="0"/>
        <v>0.06520000000000001</v>
      </c>
      <c r="H6" s="17">
        <f t="shared" si="0"/>
        <v>2</v>
      </c>
      <c r="I6" s="17">
        <f t="shared" si="0"/>
        <v>0.07</v>
      </c>
      <c r="J6" s="17">
        <f t="shared" si="0"/>
        <v>1.2720000000000002</v>
      </c>
      <c r="K6" s="17">
        <f t="shared" si="0"/>
        <v>247.01999999999998</v>
      </c>
      <c r="L6" s="17">
        <f t="shared" si="0"/>
        <v>33.58</v>
      </c>
      <c r="M6" s="17">
        <f t="shared" si="0"/>
        <v>198.26</v>
      </c>
      <c r="N6" s="17">
        <f t="shared" si="0"/>
        <v>0.641</v>
      </c>
    </row>
    <row r="7" spans="1:14" ht="15.75">
      <c r="A7" s="16" t="s">
        <v>233</v>
      </c>
      <c r="B7" s="4">
        <v>18</v>
      </c>
      <c r="C7" s="22">
        <f>подсобка!B36*$B$7/100</f>
        <v>1.08</v>
      </c>
      <c r="D7" s="22">
        <f>подсобка!C36*$B$7/100</f>
        <v>0.126</v>
      </c>
      <c r="E7" s="22">
        <f>подсобка!D36*$B$7/100</f>
        <v>7.236000000000001</v>
      </c>
      <c r="F7" s="22">
        <f>подсобка!E36*$B$7/100</f>
        <v>37.98</v>
      </c>
      <c r="G7" s="22">
        <f>подсобка!F36*$B$7/100</f>
        <v>0.025200000000000004</v>
      </c>
      <c r="H7" s="22">
        <f>подсобка!G36*$B$7/100</f>
        <v>0</v>
      </c>
      <c r="I7" s="22">
        <f>подсобка!H36*$B$7/100</f>
        <v>0</v>
      </c>
      <c r="J7" s="22">
        <f>подсобка!I36*$B$7/100</f>
        <v>0.54</v>
      </c>
      <c r="K7" s="22">
        <f>подсобка!J36*$B$7/100</f>
        <v>3.6</v>
      </c>
      <c r="L7" s="22">
        <f>подсобка!K36*$B$7/100</f>
        <v>5.4</v>
      </c>
      <c r="M7" s="22">
        <f>подсобка!L36*$B$7/100</f>
        <v>15.12</v>
      </c>
      <c r="N7" s="22">
        <f>подсобка!M36*$B$7/100</f>
        <v>0.414</v>
      </c>
    </row>
    <row r="8" spans="1:14" ht="15.75">
      <c r="A8" s="16" t="s">
        <v>21</v>
      </c>
      <c r="B8" s="4">
        <v>200</v>
      </c>
      <c r="C8" s="22">
        <f>подсобка!B48*$B$8/100</f>
        <v>4.4</v>
      </c>
      <c r="D8" s="22">
        <f>подсобка!C48*$B$8/100</f>
        <v>4.8</v>
      </c>
      <c r="E8" s="22">
        <f>подсобка!D48*$B$8/100</f>
        <v>9.4</v>
      </c>
      <c r="F8" s="22">
        <f>подсобка!E48*$B$8/100</f>
        <v>116</v>
      </c>
      <c r="G8" s="22">
        <f>подсобка!F48*$B$8/100</f>
        <v>0.04</v>
      </c>
      <c r="H8" s="22">
        <f>подсобка!G48*$B$8/100</f>
        <v>2</v>
      </c>
      <c r="I8" s="22">
        <f>подсобка!H48*$B$8/100</f>
        <v>0.04</v>
      </c>
      <c r="J8" s="22">
        <f>подсобка!I48*$B$8/100</f>
        <v>0.6</v>
      </c>
      <c r="K8" s="22">
        <f>подсобка!J48*$B$8/100</f>
        <v>242</v>
      </c>
      <c r="L8" s="22">
        <f>подсобка!K48*$B$8/100</f>
        <v>28</v>
      </c>
      <c r="M8" s="22">
        <f>подсобка!L48*$B$8/100</f>
        <v>182</v>
      </c>
      <c r="N8" s="22">
        <f>подсобка!M48*$B$8/100</f>
        <v>0.2</v>
      </c>
    </row>
    <row r="9" spans="1:14" ht="15.75">
      <c r="A9" s="16" t="s">
        <v>204</v>
      </c>
      <c r="B9" s="4">
        <v>5</v>
      </c>
      <c r="C9" s="22">
        <f>подсобка!B73*$B$9/100</f>
        <v>0</v>
      </c>
      <c r="D9" s="22">
        <f>подсобка!C73*$B$9/100</f>
        <v>0</v>
      </c>
      <c r="E9" s="22">
        <f>подсобка!D73*$B$9/100</f>
        <v>3.51</v>
      </c>
      <c r="F9" s="22">
        <f>подсобка!E73*$B$9/100</f>
        <v>13</v>
      </c>
      <c r="G9" s="22">
        <f>подсобка!F73*$B$9/100</f>
        <v>0</v>
      </c>
      <c r="H9" s="22">
        <f>подсобка!G73*$B$9/100</f>
        <v>0</v>
      </c>
      <c r="I9" s="22">
        <f>подсобка!H73*$B$9/100</f>
        <v>0</v>
      </c>
      <c r="J9" s="22">
        <f>подсобка!I73*$B$9/100</f>
        <v>0</v>
      </c>
      <c r="K9" s="22">
        <f>подсобка!J73*$B$9/100</f>
        <v>0.1</v>
      </c>
      <c r="L9" s="22">
        <f>подсобка!K73*$B$9/100</f>
        <v>0</v>
      </c>
      <c r="M9" s="22">
        <f>подсобка!L73*$B$9/100</f>
        <v>0</v>
      </c>
      <c r="N9" s="22">
        <f>подсобка!M73*$B$9/100</f>
        <v>0.015</v>
      </c>
    </row>
    <row r="10" spans="1:14" ht="15.75">
      <c r="A10" s="16" t="s">
        <v>200</v>
      </c>
      <c r="B10" s="4">
        <v>6</v>
      </c>
      <c r="C10" s="22">
        <f>подсобка!B45*$B$10/100</f>
        <v>0.036</v>
      </c>
      <c r="D10" s="22">
        <f>подсобка!C45*$B$10/100</f>
        <v>3.69</v>
      </c>
      <c r="E10" s="22">
        <f>подсобка!D45*$B$10/100</f>
        <v>0.054000000000000006</v>
      </c>
      <c r="F10" s="22">
        <f>подсобка!E45*$B$10/100</f>
        <v>39</v>
      </c>
      <c r="G10" s="22">
        <f>подсобка!F45*$B$10/100</f>
        <v>0</v>
      </c>
      <c r="H10" s="22">
        <f>подсобка!G45*$B$10/100</f>
        <v>0</v>
      </c>
      <c r="I10" s="22">
        <f>подсобка!H45*$B$10/100</f>
        <v>0.03</v>
      </c>
      <c r="J10" s="22">
        <f>подсобка!I45*$B$10/100</f>
        <v>0.132</v>
      </c>
      <c r="K10" s="22">
        <f>подсобка!J45*$B$10/100</f>
        <v>1.32</v>
      </c>
      <c r="L10" s="22">
        <f>подсобка!K45*$B$10/100</f>
        <v>0.18</v>
      </c>
      <c r="M10" s="22">
        <f>подсобка!L45*$B$10/100</f>
        <v>1.14</v>
      </c>
      <c r="N10" s="22">
        <f>подсобка!M45*$B$10/100</f>
        <v>0.012000000000000002</v>
      </c>
    </row>
    <row r="11" spans="1:14" s="15" customFormat="1" ht="18.75">
      <c r="A11" s="17" t="s">
        <v>137</v>
      </c>
      <c r="B11" s="17" t="s">
        <v>302</v>
      </c>
      <c r="C11" s="17">
        <f>SUM(C12:C14)</f>
        <v>4.763</v>
      </c>
      <c r="D11" s="17">
        <f aca="true" t="shared" si="1" ref="D11:N11">SUM(D12:D14)</f>
        <v>5.0625</v>
      </c>
      <c r="E11" s="17">
        <f t="shared" si="1"/>
        <v>16.8385</v>
      </c>
      <c r="F11" s="17">
        <f t="shared" si="1"/>
        <v>147.595</v>
      </c>
      <c r="G11" s="17">
        <f t="shared" si="1"/>
        <v>0.0415</v>
      </c>
      <c r="H11" s="17">
        <f t="shared" si="1"/>
        <v>2</v>
      </c>
      <c r="I11" s="17">
        <f t="shared" si="1"/>
        <v>0.04</v>
      </c>
      <c r="J11" s="17">
        <f t="shared" si="1"/>
        <v>0.6</v>
      </c>
      <c r="K11" s="17">
        <f t="shared" si="1"/>
        <v>242.47</v>
      </c>
      <c r="L11" s="17">
        <f t="shared" si="1"/>
        <v>29.35</v>
      </c>
      <c r="M11" s="17">
        <f t="shared" si="1"/>
        <v>193.565</v>
      </c>
      <c r="N11" s="17">
        <f t="shared" si="1"/>
        <v>0.40549999999999997</v>
      </c>
    </row>
    <row r="12" spans="1:14" s="15" customFormat="1" ht="18.75">
      <c r="A12" s="16" t="s">
        <v>219</v>
      </c>
      <c r="B12" s="4">
        <v>1.5</v>
      </c>
      <c r="C12" s="4">
        <f>подсобка!B30*$B$12/100</f>
        <v>0.363</v>
      </c>
      <c r="D12" s="4">
        <f>подсобка!C30*$B$12/100</f>
        <v>0.2625</v>
      </c>
      <c r="E12" s="4">
        <f>подсобка!D30*$B$12/100</f>
        <v>0.4184999999999999</v>
      </c>
      <c r="F12" s="4">
        <f>подсобка!E30*$B$12/100</f>
        <v>5.595</v>
      </c>
      <c r="G12" s="4">
        <f>подсобка!F30*$B$12/100</f>
        <v>0.0015000000000000002</v>
      </c>
      <c r="H12" s="4">
        <f>подсобка!G30*$B$12/100</f>
        <v>0</v>
      </c>
      <c r="I12" s="4">
        <f>подсобка!H30*$B$12/100</f>
        <v>0</v>
      </c>
      <c r="J12" s="4">
        <f>подсобка!I30*$B$12/100</f>
        <v>0</v>
      </c>
      <c r="K12" s="4">
        <f>подсобка!J30*$B$12/100</f>
        <v>0.27</v>
      </c>
      <c r="L12" s="4">
        <f>подсобка!K30*$B$12/100</f>
        <v>1.35</v>
      </c>
      <c r="M12" s="4">
        <f>подсобка!L30*$B$12/100</f>
        <v>11.565</v>
      </c>
      <c r="N12" s="4">
        <f>подсобка!M30*$B$12/100</f>
        <v>0.17549999999999996</v>
      </c>
    </row>
    <row r="13" spans="1:14" s="15" customFormat="1" ht="18.75">
      <c r="A13" s="16" t="s">
        <v>204</v>
      </c>
      <c r="B13" s="4">
        <v>10</v>
      </c>
      <c r="C13" s="22">
        <f>подсобка!B73*$B$13/100</f>
        <v>0</v>
      </c>
      <c r="D13" s="22">
        <f>подсобка!C73*$B$13/100</f>
        <v>0</v>
      </c>
      <c r="E13" s="22">
        <f>подсобка!D73*$B$13/100</f>
        <v>7.02</v>
      </c>
      <c r="F13" s="22">
        <f>подсобка!E73*$B$13/100</f>
        <v>26</v>
      </c>
      <c r="G13" s="22">
        <f>подсобка!F73*$B$13/100</f>
        <v>0</v>
      </c>
      <c r="H13" s="22">
        <f>подсобка!G73*$B$13/100</f>
        <v>0</v>
      </c>
      <c r="I13" s="22">
        <f>подсобка!H73*$B$13/100</f>
        <v>0</v>
      </c>
      <c r="J13" s="22">
        <f>подсобка!I73*$B$13/100</f>
        <v>0</v>
      </c>
      <c r="K13" s="22">
        <f>подсобка!J73*$B$13/100</f>
        <v>0.2</v>
      </c>
      <c r="L13" s="22">
        <f>подсобка!K73*$B$13/100</f>
        <v>0</v>
      </c>
      <c r="M13" s="22">
        <f>подсобка!L73*$B$13/100</f>
        <v>0</v>
      </c>
      <c r="N13" s="22">
        <f>подсобка!M73*$B$13/100</f>
        <v>0.03</v>
      </c>
    </row>
    <row r="14" spans="1:14" s="15" customFormat="1" ht="18.75">
      <c r="A14" s="16" t="s">
        <v>21</v>
      </c>
      <c r="B14" s="4">
        <v>200</v>
      </c>
      <c r="C14" s="4">
        <f>подсобка!B48*$B$14/100</f>
        <v>4.4</v>
      </c>
      <c r="D14" s="4">
        <f>подсобка!C48*$B$14/100</f>
        <v>4.8</v>
      </c>
      <c r="E14" s="4">
        <f>подсобка!D48*$B$14/100</f>
        <v>9.4</v>
      </c>
      <c r="F14" s="4">
        <f>подсобка!E48*$B$14/100</f>
        <v>116</v>
      </c>
      <c r="G14" s="4">
        <f>подсобка!F48*$B$14/100</f>
        <v>0.04</v>
      </c>
      <c r="H14" s="4">
        <f>подсобка!G48*$B$14/100</f>
        <v>2</v>
      </c>
      <c r="I14" s="4">
        <f>подсобка!H48*$B$14/100</f>
        <v>0.04</v>
      </c>
      <c r="J14" s="4">
        <f>подсобка!I48*$B$14/100</f>
        <v>0.6</v>
      </c>
      <c r="K14" s="4">
        <f>подсобка!J48*$B$14/100</f>
        <v>242</v>
      </c>
      <c r="L14" s="4">
        <f>подсобка!K48*$B$14/100</f>
        <v>28</v>
      </c>
      <c r="M14" s="4">
        <f>подсобка!L48*$B$14/100</f>
        <v>182</v>
      </c>
      <c r="N14" s="4">
        <f>подсобка!M48*$B$14/100</f>
        <v>0.2</v>
      </c>
    </row>
    <row r="15" spans="1:14" s="15" customFormat="1" ht="31.5">
      <c r="A15" s="17" t="s">
        <v>138</v>
      </c>
      <c r="B15" s="17" t="s">
        <v>139</v>
      </c>
      <c r="C15" s="17">
        <f>SUM(C16:C18)</f>
        <v>4.26</v>
      </c>
      <c r="D15" s="17">
        <f aca="true" t="shared" si="2" ref="D15:N15">SUM(D16:D18)</f>
        <v>5.505</v>
      </c>
      <c r="E15" s="17">
        <f t="shared" si="2"/>
        <v>13.045</v>
      </c>
      <c r="F15" s="17">
        <f t="shared" si="2"/>
        <v>146.5</v>
      </c>
      <c r="G15" s="17">
        <f t="shared" si="2"/>
        <v>0.04700000000000001</v>
      </c>
      <c r="H15" s="17">
        <f t="shared" si="2"/>
        <v>0.24</v>
      </c>
      <c r="I15" s="17">
        <f t="shared" si="2"/>
        <v>0.046</v>
      </c>
      <c r="J15" s="17">
        <f t="shared" si="2"/>
        <v>0.14</v>
      </c>
      <c r="K15" s="17">
        <f t="shared" si="2"/>
        <v>87.1</v>
      </c>
      <c r="L15" s="17">
        <f t="shared" si="2"/>
        <v>14.15</v>
      </c>
      <c r="M15" s="17">
        <f t="shared" si="2"/>
        <v>77.75</v>
      </c>
      <c r="N15" s="17">
        <f t="shared" si="2"/>
        <v>0.65</v>
      </c>
    </row>
    <row r="16" spans="1:14" s="15" customFormat="1" ht="18.75">
      <c r="A16" s="16" t="s">
        <v>24</v>
      </c>
      <c r="B16" s="4">
        <v>40</v>
      </c>
      <c r="C16" s="4">
        <f>подсобка!B9*$B$16/100</f>
        <v>1.88</v>
      </c>
      <c r="D16" s="4">
        <f>подсобка!C9*$B$16/100</f>
        <v>0.4</v>
      </c>
      <c r="E16" s="4">
        <f>подсобка!D9*$B$16/100</f>
        <v>13</v>
      </c>
      <c r="F16" s="4">
        <f>подсобка!E9*$B$16/100</f>
        <v>76</v>
      </c>
      <c r="G16" s="4">
        <f>подсобка!F9*$B$16/100</f>
        <v>0.044000000000000004</v>
      </c>
      <c r="H16" s="4">
        <f>подсобка!G9*$B$16/100</f>
        <v>0</v>
      </c>
      <c r="I16" s="4">
        <f>подсобка!H9*$B$16/100</f>
        <v>0</v>
      </c>
      <c r="J16" s="4">
        <f>подсобка!I9*$B$16/100</f>
        <v>0</v>
      </c>
      <c r="K16" s="4">
        <f>подсобка!J9*$B$16/100</f>
        <v>10</v>
      </c>
      <c r="L16" s="4">
        <f>подсобка!K9*$B$16/100</f>
        <v>14</v>
      </c>
      <c r="M16" s="4">
        <f>подсобка!L9*$B$16/100</f>
        <v>34.4</v>
      </c>
      <c r="N16" s="4">
        <f>подсобка!M9*$B$16/100</f>
        <v>0.64</v>
      </c>
    </row>
    <row r="17" spans="1:14" s="15" customFormat="1" ht="18.75">
      <c r="A17" s="16" t="s">
        <v>200</v>
      </c>
      <c r="B17" s="4">
        <v>5</v>
      </c>
      <c r="C17" s="4">
        <f>подсобка!B45*$B$17/100</f>
        <v>0.03</v>
      </c>
      <c r="D17" s="4">
        <f>подсобка!C45*$B$17/100</f>
        <v>3.075</v>
      </c>
      <c r="E17" s="4">
        <f>подсобка!D45*$B$17/100</f>
        <v>0.045</v>
      </c>
      <c r="F17" s="4">
        <f>подсобка!E45*$B$17/100</f>
        <v>32.5</v>
      </c>
      <c r="G17" s="4">
        <f>подсобка!F45*$B$17/100</f>
        <v>0</v>
      </c>
      <c r="H17" s="4">
        <f>подсобка!G45*$B$17/100</f>
        <v>0</v>
      </c>
      <c r="I17" s="4">
        <f>подсобка!H45*$B$17/100</f>
        <v>0.025</v>
      </c>
      <c r="J17" s="4">
        <f>подсобка!I45*$B$17/100</f>
        <v>0.11</v>
      </c>
      <c r="K17" s="4">
        <f>подсобка!J45*$B$17/100</f>
        <v>1.1</v>
      </c>
      <c r="L17" s="4">
        <f>подсобка!K45*$B$17/100</f>
        <v>0.15</v>
      </c>
      <c r="M17" s="4">
        <f>подсобка!L45*$B$17/100</f>
        <v>0.95</v>
      </c>
      <c r="N17" s="4">
        <f>подсобка!M45*$B$17/100</f>
        <v>0.01</v>
      </c>
    </row>
    <row r="18" spans="1:14" s="15" customFormat="1" ht="18.75">
      <c r="A18" s="16" t="s">
        <v>220</v>
      </c>
      <c r="B18" s="4">
        <v>10</v>
      </c>
      <c r="C18" s="4">
        <f>подсобка!B82*$B$18/100</f>
        <v>2.35</v>
      </c>
      <c r="D18" s="4">
        <f>подсобка!C82*$B$18/100</f>
        <v>2.03</v>
      </c>
      <c r="E18" s="4">
        <f>подсобка!D82*$B$18/100</f>
        <v>0</v>
      </c>
      <c r="F18" s="4">
        <f>подсобка!E82*$B$18/100</f>
        <v>38</v>
      </c>
      <c r="G18" s="4">
        <f>подсобка!F82*$B$18/100</f>
        <v>0.003</v>
      </c>
      <c r="H18" s="4">
        <f>подсобка!G82*$B$18/100</f>
        <v>0.24</v>
      </c>
      <c r="I18" s="4">
        <f>подсобка!H82*$B$18/100</f>
        <v>0.021</v>
      </c>
      <c r="J18" s="4">
        <f>подсобка!I82*$B$18/100</f>
        <v>0.03</v>
      </c>
      <c r="K18" s="4">
        <f>подсобка!J82*$B$18/100</f>
        <v>76</v>
      </c>
      <c r="L18" s="4">
        <f>подсобка!K82*$B$18/100</f>
        <v>0</v>
      </c>
      <c r="M18" s="4">
        <f>подсобка!L82*$B$18/100</f>
        <v>42.4</v>
      </c>
      <c r="N18" s="4">
        <f>подсобка!M82*$B$18/100</f>
        <v>0</v>
      </c>
    </row>
    <row r="19" spans="1:14" s="15" customFormat="1" ht="18.75">
      <c r="A19" s="18" t="s">
        <v>10</v>
      </c>
      <c r="B19" s="18"/>
      <c r="C19" s="18">
        <f>SUM(C6,C11,C15)</f>
        <v>14.539</v>
      </c>
      <c r="D19" s="18">
        <f aca="true" t="shared" si="3" ref="D19:N19">SUM(D6,D11,D15)</f>
        <v>19.1835</v>
      </c>
      <c r="E19" s="18">
        <f t="shared" si="3"/>
        <v>50.0835</v>
      </c>
      <c r="F19" s="18">
        <f t="shared" si="3"/>
        <v>500.075</v>
      </c>
      <c r="G19" s="18">
        <f t="shared" si="3"/>
        <v>0.15370000000000003</v>
      </c>
      <c r="H19" s="18">
        <f t="shared" si="3"/>
        <v>4.24</v>
      </c>
      <c r="I19" s="18">
        <f t="shared" si="3"/>
        <v>0.15600000000000003</v>
      </c>
      <c r="J19" s="18">
        <f t="shared" si="3"/>
        <v>2.0120000000000005</v>
      </c>
      <c r="K19" s="18">
        <f t="shared" si="3"/>
        <v>576.59</v>
      </c>
      <c r="L19" s="18">
        <f t="shared" si="3"/>
        <v>77.08</v>
      </c>
      <c r="M19" s="18">
        <f t="shared" si="3"/>
        <v>469.575</v>
      </c>
      <c r="N19" s="18">
        <f t="shared" si="3"/>
        <v>1.6965</v>
      </c>
    </row>
    <row r="20" spans="1:14" s="15" customFormat="1" ht="18.75">
      <c r="A20" s="5" t="s">
        <v>11</v>
      </c>
      <c r="B20" s="19">
        <v>100</v>
      </c>
      <c r="C20" s="18">
        <f>подсобка!B106*$B$20/100</f>
        <v>0.5</v>
      </c>
      <c r="D20" s="18">
        <f>подсобка!C106*$B$20/100</f>
        <v>0</v>
      </c>
      <c r="E20" s="18">
        <f>подсобка!D106*$B$20/100</f>
        <v>11.7</v>
      </c>
      <c r="F20" s="18">
        <f>подсобка!E106*$B$20/100</f>
        <v>47</v>
      </c>
      <c r="G20" s="18">
        <f>подсобка!F106*$B$20/100</f>
        <v>0.01</v>
      </c>
      <c r="H20" s="18">
        <f>подсобка!G106*$B$20/100</f>
        <v>2</v>
      </c>
      <c r="I20" s="18">
        <f>подсобка!H106*$B$20/100</f>
        <v>0</v>
      </c>
      <c r="J20" s="18">
        <f>подсобка!I106*$B$20/100</f>
        <v>0</v>
      </c>
      <c r="K20" s="18">
        <f>подсобка!J106*$B$20/100</f>
        <v>8</v>
      </c>
      <c r="L20" s="18">
        <f>подсобка!K106*$B$20/100</f>
        <v>5</v>
      </c>
      <c r="M20" s="18">
        <f>подсобка!L106*$B$20/100</f>
        <v>9</v>
      </c>
      <c r="N20" s="18">
        <f>подсобка!M106*$B$20/100</f>
        <v>0.2</v>
      </c>
    </row>
    <row r="21" spans="1:14" ht="47.25">
      <c r="A21" s="17" t="s">
        <v>147</v>
      </c>
      <c r="B21" s="17" t="s">
        <v>161</v>
      </c>
      <c r="C21" s="17">
        <f aca="true" t="shared" si="4" ref="C21:N21">SUM(C22:C24)</f>
        <v>1.03</v>
      </c>
      <c r="D21" s="17">
        <f t="shared" si="4"/>
        <v>2.1599999999999997</v>
      </c>
      <c r="E21" s="17">
        <f t="shared" si="4"/>
        <v>3.43</v>
      </c>
      <c r="F21" s="17">
        <f t="shared" si="4"/>
        <v>48.6</v>
      </c>
      <c r="G21" s="17">
        <f t="shared" si="4"/>
        <v>0.033</v>
      </c>
      <c r="H21" s="17">
        <f t="shared" si="4"/>
        <v>25.4</v>
      </c>
      <c r="I21" s="17">
        <f t="shared" si="4"/>
        <v>0</v>
      </c>
      <c r="J21" s="17">
        <f t="shared" si="4"/>
        <v>2.25</v>
      </c>
      <c r="K21" s="17">
        <f t="shared" si="4"/>
        <v>28.2</v>
      </c>
      <c r="L21" s="17">
        <f t="shared" si="4"/>
        <v>9.3</v>
      </c>
      <c r="M21" s="17">
        <f t="shared" si="4"/>
        <v>19.6</v>
      </c>
      <c r="N21" s="17">
        <f t="shared" si="4"/>
        <v>0.56</v>
      </c>
    </row>
    <row r="22" spans="1:14" s="15" customFormat="1" ht="18.75">
      <c r="A22" s="16" t="s">
        <v>201</v>
      </c>
      <c r="B22" s="4">
        <v>50</v>
      </c>
      <c r="C22" s="4">
        <f>подсобка!B31*$B$22/100</f>
        <v>0.9</v>
      </c>
      <c r="D22" s="4">
        <f>подсобка!C31*$B$22/100</f>
        <v>0</v>
      </c>
      <c r="E22" s="4">
        <f>подсобка!D31*$B$22/100</f>
        <v>2.7</v>
      </c>
      <c r="F22" s="4">
        <f>подсобка!E31*$B$22/100</f>
        <v>24</v>
      </c>
      <c r="G22" s="4">
        <f>подсобка!F31*$B$22/100</f>
        <v>0.03</v>
      </c>
      <c r="H22" s="4">
        <f>подсобка!G31*$B$22/100</f>
        <v>25</v>
      </c>
      <c r="I22" s="4">
        <f>подсобка!H31*$B$22/100</f>
        <v>0</v>
      </c>
      <c r="J22" s="4">
        <f>подсобка!I31*$B$22/100</f>
        <v>0.2</v>
      </c>
      <c r="K22" s="4">
        <f>подсобка!J31*$B$22/100</f>
        <v>24</v>
      </c>
      <c r="L22" s="4">
        <f>подсобка!K31*$B$22/100</f>
        <v>8</v>
      </c>
      <c r="M22" s="4">
        <f>подсобка!L31*$B$22/100</f>
        <v>15.5</v>
      </c>
      <c r="N22" s="4">
        <f>подсобка!M31*$B$22/100</f>
        <v>0.5</v>
      </c>
    </row>
    <row r="23" spans="1:14" s="15" customFormat="1" ht="18.75">
      <c r="A23" s="16" t="s">
        <v>203</v>
      </c>
      <c r="B23" s="4">
        <v>10</v>
      </c>
      <c r="C23" s="4">
        <f>подсобка!B52*$B$23/100</f>
        <v>0.13</v>
      </c>
      <c r="D23" s="4">
        <f>подсобка!C52*$B$23/100</f>
        <v>0.03</v>
      </c>
      <c r="E23" s="4">
        <f>подсобка!D52*$B$23/100</f>
        <v>0.73</v>
      </c>
      <c r="F23" s="4">
        <f>подсобка!E52*$B$23/100</f>
        <v>3.6</v>
      </c>
      <c r="G23" s="4">
        <f>подсобка!F52*$B$23/100</f>
        <v>0.003</v>
      </c>
      <c r="H23" s="4">
        <f>подсобка!G52*$B$23/100</f>
        <v>0.4</v>
      </c>
      <c r="I23" s="4">
        <f>подсобка!H52*$B$23/100</f>
        <v>0</v>
      </c>
      <c r="J23" s="4">
        <f>подсобка!I52*$B$23/100</f>
        <v>0.04</v>
      </c>
      <c r="K23" s="4">
        <f>подсобка!J52*$B$23/100</f>
        <v>4.2</v>
      </c>
      <c r="L23" s="4">
        <f>подсобка!K52*$B$23/100</f>
        <v>1.3</v>
      </c>
      <c r="M23" s="4">
        <f>подсобка!L52*$B$23/100</f>
        <v>4.1</v>
      </c>
      <c r="N23" s="4">
        <f>подсобка!M52*$B$23/100</f>
        <v>0.06</v>
      </c>
    </row>
    <row r="24" spans="1:14" s="15" customFormat="1" ht="18.75">
      <c r="A24" s="16" t="s">
        <v>198</v>
      </c>
      <c r="B24" s="4">
        <v>3</v>
      </c>
      <c r="C24" s="4">
        <f>подсобка!B44*$B$24/100</f>
        <v>0</v>
      </c>
      <c r="D24" s="4">
        <f>подсобка!C44*$B$24/100</f>
        <v>2.13</v>
      </c>
      <c r="E24" s="4">
        <f>подсобка!D44*$B$24/100</f>
        <v>0</v>
      </c>
      <c r="F24" s="4">
        <f>подсобка!E44*$B$24/100</f>
        <v>21</v>
      </c>
      <c r="G24" s="4">
        <f>подсобка!F44*$B$24/100</f>
        <v>0</v>
      </c>
      <c r="H24" s="4">
        <f>подсобка!G44*$B$24/100</f>
        <v>0</v>
      </c>
      <c r="I24" s="4">
        <f>подсобка!H44*$B$24/100</f>
        <v>0</v>
      </c>
      <c r="J24" s="4">
        <f>подсобка!I44*$B$24/100</f>
        <v>2.01</v>
      </c>
      <c r="K24" s="4">
        <f>подсобка!J44*$B$24/100</f>
        <v>0</v>
      </c>
      <c r="L24" s="4">
        <f>подсобка!K44*$B$24/100</f>
        <v>0</v>
      </c>
      <c r="M24" s="4">
        <f>подсобка!L44*$B$24/100</f>
        <v>0</v>
      </c>
      <c r="N24" s="4">
        <f>подсобка!M44*$B$24/100</f>
        <v>0</v>
      </c>
    </row>
    <row r="25" spans="1:14" ht="47.25">
      <c r="A25" s="17" t="s">
        <v>176</v>
      </c>
      <c r="B25" s="17" t="s">
        <v>155</v>
      </c>
      <c r="C25" s="17">
        <f aca="true" t="shared" si="5" ref="C25:N25">SUM(C26:C33)</f>
        <v>5.944</v>
      </c>
      <c r="D25" s="17">
        <f t="shared" si="5"/>
        <v>6.34</v>
      </c>
      <c r="E25" s="17">
        <f t="shared" si="5"/>
        <v>11.762</v>
      </c>
      <c r="F25" s="17">
        <f t="shared" si="5"/>
        <v>154.82</v>
      </c>
      <c r="G25" s="17">
        <f t="shared" si="5"/>
        <v>0.124</v>
      </c>
      <c r="H25" s="17">
        <f t="shared" si="5"/>
        <v>39.57</v>
      </c>
      <c r="I25" s="17">
        <f t="shared" si="5"/>
        <v>0.015</v>
      </c>
      <c r="J25" s="17">
        <f t="shared" si="5"/>
        <v>2.036</v>
      </c>
      <c r="K25" s="17">
        <f t="shared" si="5"/>
        <v>50.300000000000004</v>
      </c>
      <c r="L25" s="17">
        <f t="shared" si="5"/>
        <v>34.1</v>
      </c>
      <c r="M25" s="17">
        <f t="shared" si="5"/>
        <v>129.8</v>
      </c>
      <c r="N25" s="17">
        <f t="shared" si="5"/>
        <v>2.12</v>
      </c>
    </row>
    <row r="26" spans="1:14" s="15" customFormat="1" ht="18.75">
      <c r="A26" s="16" t="s">
        <v>221</v>
      </c>
      <c r="B26" s="4">
        <v>50</v>
      </c>
      <c r="C26" s="4">
        <f>подсобка!B31*$B$26/100</f>
        <v>0.9</v>
      </c>
      <c r="D26" s="4">
        <f>подсобка!C31*$B$26/100</f>
        <v>0</v>
      </c>
      <c r="E26" s="4">
        <f>подсобка!D31*$B$26/100</f>
        <v>2.7</v>
      </c>
      <c r="F26" s="4">
        <f>подсобка!E31*$B$26/100</f>
        <v>24</v>
      </c>
      <c r="G26" s="4">
        <f>подсобка!F31*$B$26/100</f>
        <v>0.03</v>
      </c>
      <c r="H26" s="4">
        <f>подсобка!G31*$B$26/100</f>
        <v>25</v>
      </c>
      <c r="I26" s="4">
        <f>подсобка!H31*$B$26/100</f>
        <v>0</v>
      </c>
      <c r="J26" s="4">
        <f>подсобка!I31*$B$26/100</f>
        <v>0.2</v>
      </c>
      <c r="K26" s="4">
        <f>подсобка!J31*$B$26/100</f>
        <v>24</v>
      </c>
      <c r="L26" s="4">
        <f>подсобка!K31*$B$26/100</f>
        <v>8</v>
      </c>
      <c r="M26" s="4">
        <f>подсобка!L31*$B$26/100</f>
        <v>15.5</v>
      </c>
      <c r="N26" s="4">
        <f>подсобка!M31*$B$26/100</f>
        <v>0.5</v>
      </c>
    </row>
    <row r="27" spans="1:14" s="15" customFormat="1" ht="18.75">
      <c r="A27" s="16" t="s">
        <v>208</v>
      </c>
      <c r="B27" s="4">
        <v>10</v>
      </c>
      <c r="C27" s="4">
        <f>подсобка!B51*$B$27/100</f>
        <v>0.13</v>
      </c>
      <c r="D27" s="4">
        <f>подсобка!C51*$B$27/100</f>
        <v>0.01</v>
      </c>
      <c r="E27" s="4">
        <f>подсобка!D51*$B$27/100</f>
        <v>0.7</v>
      </c>
      <c r="F27" s="4">
        <f>подсобка!E51*$B$27/100</f>
        <v>3.3</v>
      </c>
      <c r="G27" s="4">
        <f>подсобка!F51*$B$27/100</f>
        <v>0.006</v>
      </c>
      <c r="H27" s="4">
        <f>подсобка!G51*$B$27/100</f>
        <v>0.5</v>
      </c>
      <c r="I27" s="4">
        <f>подсобка!H51*$B$27/100</f>
        <v>0</v>
      </c>
      <c r="J27" s="4">
        <f>подсобка!I51*$B$27/100</f>
        <v>0.04</v>
      </c>
      <c r="K27" s="4">
        <f>подсобка!J51*$B$27/100</f>
        <v>5.1</v>
      </c>
      <c r="L27" s="4">
        <f>подсобка!K51*$B$27/100</f>
        <v>3.8</v>
      </c>
      <c r="M27" s="4">
        <f>подсобка!L51*$B$27/100</f>
        <v>5.5</v>
      </c>
      <c r="N27" s="4">
        <f>подсобка!M51*$B$27/100</f>
        <v>0.12</v>
      </c>
    </row>
    <row r="28" spans="1:14" s="15" customFormat="1" ht="18.75">
      <c r="A28" s="16" t="s">
        <v>207</v>
      </c>
      <c r="B28" s="4">
        <v>10</v>
      </c>
      <c r="C28" s="4">
        <f>подсобка!B41*$B$28/100</f>
        <v>0.17</v>
      </c>
      <c r="D28" s="4">
        <f>подсобка!C41*$B$28/100</f>
        <v>0</v>
      </c>
      <c r="E28" s="4">
        <f>подсобка!D41*$B$28/100</f>
        <v>0.95</v>
      </c>
      <c r="F28" s="4">
        <f>подсобка!E41*$B$28/100</f>
        <v>4.3</v>
      </c>
      <c r="G28" s="4">
        <f>подсобка!F41*$B$28/100</f>
        <v>0.005</v>
      </c>
      <c r="H28" s="4">
        <f>подсобка!G41*$B$28/100</f>
        <v>1</v>
      </c>
      <c r="I28" s="4">
        <f>подсобка!H41*$B$28/100</f>
        <v>0</v>
      </c>
      <c r="J28" s="4">
        <f>подсобка!I41*$B$28/100</f>
        <v>0.04</v>
      </c>
      <c r="K28" s="4">
        <f>подсобка!J41*$B$28/100</f>
        <v>3.1</v>
      </c>
      <c r="L28" s="4">
        <f>подсобка!K41*$B$28/100</f>
        <v>1.4</v>
      </c>
      <c r="M28" s="4">
        <f>подсобка!L41*$B$28/100</f>
        <v>5.8</v>
      </c>
      <c r="N28" s="4">
        <f>подсобка!M41*$B$28/100</f>
        <v>0.08</v>
      </c>
    </row>
    <row r="29" spans="1:14" s="15" customFormat="1" ht="18.75">
      <c r="A29" s="16" t="s">
        <v>222</v>
      </c>
      <c r="B29" s="4">
        <v>4</v>
      </c>
      <c r="C29" s="4">
        <f>подсобка!B92*$B$29/100</f>
        <v>0.14400000000000002</v>
      </c>
      <c r="D29" s="4">
        <f>подсобка!C92*$B$29/100</f>
        <v>0</v>
      </c>
      <c r="E29" s="4">
        <f>подсобка!D92*$B$29/100</f>
        <v>0.47200000000000003</v>
      </c>
      <c r="F29" s="4">
        <f>подсобка!E92*$B$29/100</f>
        <v>2.52</v>
      </c>
      <c r="G29" s="4">
        <f>подсобка!F92*$B$29/100</f>
        <v>0.002</v>
      </c>
      <c r="H29" s="4">
        <f>подсобка!G92*$B$29/100</f>
        <v>1.04</v>
      </c>
      <c r="I29" s="4">
        <f>подсобка!H92*$B$29/100</f>
        <v>0</v>
      </c>
      <c r="J29" s="4">
        <f>подсобка!I92*$B$29/100</f>
        <v>0.016</v>
      </c>
      <c r="K29" s="4">
        <f>подсобка!J92*$B$29/100</f>
        <v>0.8</v>
      </c>
      <c r="L29" s="4">
        <f>подсобка!K92*$B$29/100</f>
        <v>0</v>
      </c>
      <c r="M29" s="4">
        <f>подсобка!L92*$B$29/100</f>
        <v>2.8</v>
      </c>
      <c r="N29" s="4">
        <f>подсобка!M92*$B$29/100</f>
        <v>0.08</v>
      </c>
    </row>
    <row r="30" spans="1:14" s="15" customFormat="1" ht="18.75">
      <c r="A30" s="16" t="s">
        <v>198</v>
      </c>
      <c r="B30" s="4">
        <v>2</v>
      </c>
      <c r="C30" s="4">
        <f>подсобка!B44*$B$30/100</f>
        <v>0</v>
      </c>
      <c r="D30" s="4">
        <f>подсобка!C44*$B$30/100</f>
        <v>1.42</v>
      </c>
      <c r="E30" s="4">
        <f>подсобка!D44*$B$30/100</f>
        <v>0</v>
      </c>
      <c r="F30" s="4">
        <f>подсобка!E44*$B$30/100</f>
        <v>14</v>
      </c>
      <c r="G30" s="4">
        <f>подсобка!F44*$B$30/100</f>
        <v>0</v>
      </c>
      <c r="H30" s="4">
        <f>подсобка!G44*$B$30/100</f>
        <v>0</v>
      </c>
      <c r="I30" s="4">
        <f>подсобка!H44*$B$30/100</f>
        <v>0</v>
      </c>
      <c r="J30" s="4">
        <f>подсобка!I44*$B$30/100</f>
        <v>1.34</v>
      </c>
      <c r="K30" s="4">
        <f>подсобка!J44*$B$30/100</f>
        <v>0</v>
      </c>
      <c r="L30" s="4">
        <f>подсобка!K44*$B$30/100</f>
        <v>0</v>
      </c>
      <c r="M30" s="4">
        <f>подсобка!L44*$B$30/100</f>
        <v>0</v>
      </c>
      <c r="N30" s="4">
        <f>подсобка!M44*$B$30/100</f>
        <v>0</v>
      </c>
    </row>
    <row r="31" spans="1:14" s="15" customFormat="1" ht="18.75">
      <c r="A31" s="16" t="s">
        <v>223</v>
      </c>
      <c r="B31" s="4">
        <v>10</v>
      </c>
      <c r="C31" s="4">
        <f>подсобка!B78*$B$31/100</f>
        <v>0.25</v>
      </c>
      <c r="D31" s="4">
        <f>подсобка!C78*$B$31/100</f>
        <v>2</v>
      </c>
      <c r="E31" s="4">
        <f>подсобка!D78*$B$31/100</f>
        <v>0.34</v>
      </c>
      <c r="F31" s="4">
        <f>подсобка!E78*$B$31/100</f>
        <v>20.6</v>
      </c>
      <c r="G31" s="4">
        <f>подсобка!F78*$B$31/100</f>
        <v>0.003</v>
      </c>
      <c r="H31" s="4">
        <f>подсобка!G78*$B$31/100</f>
        <v>0.03</v>
      </c>
      <c r="I31" s="4">
        <f>подсобка!H78*$B$31/100</f>
        <v>0.015</v>
      </c>
      <c r="J31" s="4">
        <f>подсобка!I78*$B$31/100</f>
        <v>0.04</v>
      </c>
      <c r="K31" s="4">
        <f>подсобка!J78*$B$31/100</f>
        <v>8.6</v>
      </c>
      <c r="L31" s="4">
        <f>подсобка!K78*$B$31/100</f>
        <v>0.8</v>
      </c>
      <c r="M31" s="4">
        <f>подсобка!L78*$B$31/100</f>
        <v>6</v>
      </c>
      <c r="N31" s="4">
        <f>подсобка!M78*$B$31/100</f>
        <v>0.02</v>
      </c>
    </row>
    <row r="32" spans="1:14" s="15" customFormat="1" ht="31.5">
      <c r="A32" s="16" t="s">
        <v>224</v>
      </c>
      <c r="B32" s="4">
        <v>60</v>
      </c>
      <c r="C32" s="4">
        <f>подсобка!B32*$B$32/100</f>
        <v>0.9</v>
      </c>
      <c r="D32" s="4">
        <f>подсобка!C32*$B$32/100</f>
        <v>0.06</v>
      </c>
      <c r="E32" s="4">
        <f>подсобка!D32*$B$32/100</f>
        <v>6.6</v>
      </c>
      <c r="F32" s="4">
        <f>подсобка!E32*$B$32/100</f>
        <v>30</v>
      </c>
      <c r="G32" s="4">
        <f>подсобка!F32*$B$32/100</f>
        <v>0.06</v>
      </c>
      <c r="H32" s="4">
        <f>подсобка!G32*$B$32/100</f>
        <v>12</v>
      </c>
      <c r="I32" s="4">
        <f>подсобка!H32*$B$32/100</f>
        <v>0</v>
      </c>
      <c r="J32" s="4">
        <f>подсобка!I32*$B$32/100</f>
        <v>0.24</v>
      </c>
      <c r="K32" s="4">
        <f>подсобка!J32*$B$32/100</f>
        <v>6</v>
      </c>
      <c r="L32" s="4">
        <f>подсобка!K32*$B$32/100</f>
        <v>13.8</v>
      </c>
      <c r="M32" s="4">
        <f>подсобка!L32*$B$32/100</f>
        <v>34.8</v>
      </c>
      <c r="N32" s="4">
        <f>подсобка!M32*$B$32/100</f>
        <v>0.54</v>
      </c>
    </row>
    <row r="33" spans="1:14" s="15" customFormat="1" ht="18.75">
      <c r="A33" s="16" t="s">
        <v>225</v>
      </c>
      <c r="B33" s="4">
        <v>30</v>
      </c>
      <c r="C33" s="4">
        <f>подсобка!B17*$B$33/100</f>
        <v>3.45</v>
      </c>
      <c r="D33" s="4">
        <f>подсобка!C17*$B$33/100</f>
        <v>2.85</v>
      </c>
      <c r="E33" s="4">
        <f>подсобка!D17*$B$33/100</f>
        <v>0</v>
      </c>
      <c r="F33" s="4">
        <f>подсобка!E17*$B$33/100</f>
        <v>56.1</v>
      </c>
      <c r="G33" s="4">
        <f>подсобка!F17*$B$33/100</f>
        <v>0.018</v>
      </c>
      <c r="H33" s="4">
        <f>подсобка!G17*$B$33/100</f>
        <v>0</v>
      </c>
      <c r="I33" s="4">
        <f>подсобка!H17*$B$33/100</f>
        <v>0</v>
      </c>
      <c r="J33" s="4">
        <f>подсобка!I17*$B$33/100</f>
        <v>0.12</v>
      </c>
      <c r="K33" s="4">
        <f>подсобка!J17*$B$33/100</f>
        <v>2.7</v>
      </c>
      <c r="L33" s="4">
        <f>подсобка!K17*$B$33/100</f>
        <v>6.3</v>
      </c>
      <c r="M33" s="4">
        <f>подсобка!L17*$B$33/100</f>
        <v>59.4</v>
      </c>
      <c r="N33" s="4">
        <f>подсобка!M17*$B$33/100</f>
        <v>0.78</v>
      </c>
    </row>
    <row r="34" spans="1:14" s="15" customFormat="1" ht="18.75">
      <c r="A34" s="17" t="s">
        <v>353</v>
      </c>
      <c r="B34" s="17">
        <v>80</v>
      </c>
      <c r="C34" s="17">
        <v>24.2</v>
      </c>
      <c r="D34" s="17">
        <v>3.45</v>
      </c>
      <c r="E34" s="17">
        <v>8.45</v>
      </c>
      <c r="F34" s="17">
        <v>178.4</v>
      </c>
      <c r="G34" s="17">
        <v>0.245</v>
      </c>
      <c r="H34" s="17">
        <v>10</v>
      </c>
      <c r="I34" s="17">
        <v>0.016</v>
      </c>
      <c r="J34" s="17">
        <v>1.87</v>
      </c>
      <c r="K34" s="17">
        <v>66.1</v>
      </c>
      <c r="L34" s="17">
        <v>88.1</v>
      </c>
      <c r="M34" s="17">
        <v>385.3</v>
      </c>
      <c r="N34" s="17">
        <v>0.335</v>
      </c>
    </row>
    <row r="35" spans="1:14" s="15" customFormat="1" ht="18.75">
      <c r="A35" s="16" t="s">
        <v>354</v>
      </c>
      <c r="B35" s="4">
        <v>150</v>
      </c>
      <c r="C35" s="4">
        <v>24</v>
      </c>
      <c r="D35" s="62"/>
      <c r="E35" s="4">
        <v>0</v>
      </c>
      <c r="F35" s="4">
        <v>108</v>
      </c>
      <c r="G35" s="4">
        <v>0.18</v>
      </c>
      <c r="H35" s="4">
        <v>9</v>
      </c>
      <c r="I35" s="4">
        <v>0.016</v>
      </c>
      <c r="J35" s="4">
        <v>0.04</v>
      </c>
      <c r="K35" s="4">
        <v>60</v>
      </c>
      <c r="L35" s="4">
        <v>82.5</v>
      </c>
      <c r="M35" s="4">
        <v>360</v>
      </c>
      <c r="N35" s="4">
        <v>0.12</v>
      </c>
    </row>
    <row r="36" spans="1:14" s="15" customFormat="1" ht="18.75">
      <c r="A36" s="16" t="s">
        <v>355</v>
      </c>
      <c r="B36" s="4">
        <v>15</v>
      </c>
      <c r="C36" s="62"/>
      <c r="D36" s="4">
        <v>0.45</v>
      </c>
      <c r="E36" s="4">
        <v>7.45</v>
      </c>
      <c r="F36" s="4">
        <v>39.3</v>
      </c>
      <c r="G36" s="4">
        <v>0.015</v>
      </c>
      <c r="H36" s="4">
        <v>0</v>
      </c>
      <c r="I36" s="4">
        <v>0</v>
      </c>
      <c r="J36" s="4">
        <v>0.45</v>
      </c>
      <c r="K36" s="4">
        <v>3</v>
      </c>
      <c r="L36" s="4">
        <v>4.2</v>
      </c>
      <c r="M36" s="4">
        <v>19.5</v>
      </c>
      <c r="N36" s="4">
        <v>0.135</v>
      </c>
    </row>
    <row r="37" spans="1:14" s="15" customFormat="1" ht="18.75">
      <c r="A37" s="16" t="s">
        <v>356</v>
      </c>
      <c r="B37" s="4">
        <v>10</v>
      </c>
      <c r="C37" s="4">
        <v>0.2</v>
      </c>
      <c r="D37" s="4">
        <v>0</v>
      </c>
      <c r="E37" s="4">
        <v>1</v>
      </c>
      <c r="F37" s="4">
        <v>4.1</v>
      </c>
      <c r="G37" s="4">
        <v>0.05</v>
      </c>
      <c r="H37" s="4">
        <v>1</v>
      </c>
      <c r="I37" s="4">
        <v>0</v>
      </c>
      <c r="J37" s="4">
        <v>0.04</v>
      </c>
      <c r="K37" s="4">
        <v>3.1</v>
      </c>
      <c r="L37" s="4">
        <v>1.4</v>
      </c>
      <c r="M37" s="4">
        <v>5.8</v>
      </c>
      <c r="N37" s="4">
        <v>0.08</v>
      </c>
    </row>
    <row r="38" spans="1:14" s="15" customFormat="1" ht="18.75">
      <c r="A38" s="16" t="s">
        <v>357</v>
      </c>
      <c r="B38" s="4">
        <v>3</v>
      </c>
      <c r="C38" s="4">
        <v>0</v>
      </c>
      <c r="D38" s="4">
        <v>3</v>
      </c>
      <c r="E38" s="4">
        <v>0</v>
      </c>
      <c r="F38" s="4">
        <v>27</v>
      </c>
      <c r="G38" s="4">
        <v>0</v>
      </c>
      <c r="H38" s="4">
        <v>0</v>
      </c>
      <c r="I38" s="4">
        <v>0</v>
      </c>
      <c r="J38" s="4">
        <v>1.34</v>
      </c>
      <c r="K38" s="4">
        <v>0</v>
      </c>
      <c r="L38" s="4">
        <v>0</v>
      </c>
      <c r="M38" s="4">
        <v>0</v>
      </c>
      <c r="N38" s="4">
        <v>0</v>
      </c>
    </row>
    <row r="39" spans="1:14" ht="31.5">
      <c r="A39" s="17" t="s">
        <v>178</v>
      </c>
      <c r="B39" s="17" t="s">
        <v>303</v>
      </c>
      <c r="C39" s="17">
        <f aca="true" t="shared" si="6" ref="C39:N39">SUM(C40:C41)</f>
        <v>2.398</v>
      </c>
      <c r="D39" s="17">
        <f t="shared" si="6"/>
        <v>5.52</v>
      </c>
      <c r="E39" s="17">
        <f t="shared" si="6"/>
        <v>20.672</v>
      </c>
      <c r="F39" s="17">
        <f t="shared" si="6"/>
        <v>133.5</v>
      </c>
      <c r="G39" s="17">
        <f t="shared" si="6"/>
        <v>0.1</v>
      </c>
      <c r="H39" s="17">
        <f t="shared" si="6"/>
        <v>0</v>
      </c>
      <c r="I39" s="17">
        <f t="shared" si="6"/>
        <v>0.04</v>
      </c>
      <c r="J39" s="17">
        <f t="shared" si="6"/>
        <v>1.026</v>
      </c>
      <c r="K39" s="17">
        <f t="shared" si="6"/>
        <v>21.76</v>
      </c>
      <c r="L39" s="17">
        <f t="shared" si="6"/>
        <v>30.24</v>
      </c>
      <c r="M39" s="17">
        <f t="shared" si="6"/>
        <v>139.52</v>
      </c>
      <c r="N39" s="17">
        <f t="shared" si="6"/>
        <v>2.366</v>
      </c>
    </row>
    <row r="40" spans="1:14" ht="15.75">
      <c r="A40" s="16" t="s">
        <v>276</v>
      </c>
      <c r="B40" s="4">
        <v>50</v>
      </c>
      <c r="C40" s="4">
        <f>подсобка!B67*$B$40/100</f>
        <v>2.35</v>
      </c>
      <c r="D40" s="4">
        <f>подсобка!C67*$B$40/100</f>
        <v>0.6</v>
      </c>
      <c r="E40" s="4">
        <f>подсобка!D67*$B$40/100</f>
        <v>20.6</v>
      </c>
      <c r="F40" s="4">
        <f>подсобка!E67*$B$40/100</f>
        <v>81.5</v>
      </c>
      <c r="G40" s="4">
        <f>подсобка!F67*$B$40/100</f>
        <v>0.1</v>
      </c>
      <c r="H40" s="4">
        <f>подсобка!G67*$B$40/100</f>
        <v>0</v>
      </c>
      <c r="I40" s="4">
        <f>подсобка!H67*$B$40/100</f>
        <v>0</v>
      </c>
      <c r="J40" s="4">
        <f>подсобка!I67*$B$40/100</f>
        <v>0.85</v>
      </c>
      <c r="K40" s="4">
        <f>подсобка!J67*$B$40/100</f>
        <v>20</v>
      </c>
      <c r="L40" s="4">
        <f>подсобка!K67*$B$40/100</f>
        <v>30</v>
      </c>
      <c r="M40" s="4">
        <f>подсобка!L67*$B$40/100</f>
        <v>138</v>
      </c>
      <c r="N40" s="4">
        <f>подсобка!M67*$B$40/100</f>
        <v>2.35</v>
      </c>
    </row>
    <row r="41" spans="1:14" ht="15.75">
      <c r="A41" s="16" t="s">
        <v>200</v>
      </c>
      <c r="B41" s="4">
        <v>8</v>
      </c>
      <c r="C41" s="4">
        <f>подсобка!B45*$B$41/100</f>
        <v>0.048</v>
      </c>
      <c r="D41" s="4">
        <f>подсобка!C45*$B$41/100</f>
        <v>4.92</v>
      </c>
      <c r="E41" s="4">
        <f>подсобка!D45*$B$41/100</f>
        <v>0.07200000000000001</v>
      </c>
      <c r="F41" s="4">
        <f>подсобка!E45*$B$41/100</f>
        <v>52</v>
      </c>
      <c r="G41" s="4">
        <f>подсобка!F45*$B$41/100</f>
        <v>0</v>
      </c>
      <c r="H41" s="4">
        <f>подсобка!G45*$B$41/100</f>
        <v>0</v>
      </c>
      <c r="I41" s="4">
        <f>подсобка!H45*$B$41/100</f>
        <v>0.04</v>
      </c>
      <c r="J41" s="4">
        <f>подсобка!I45*$B$41/100</f>
        <v>0.17600000000000002</v>
      </c>
      <c r="K41" s="4">
        <f>подсобка!J45*$B$41/100</f>
        <v>1.76</v>
      </c>
      <c r="L41" s="4">
        <f>подсобка!K45*$B$41/100</f>
        <v>0.24</v>
      </c>
      <c r="M41" s="4">
        <f>подсобка!L45*$B$41/100</f>
        <v>1.52</v>
      </c>
      <c r="N41" s="4">
        <f>подсобка!M45*$B$41/100</f>
        <v>0.016</v>
      </c>
    </row>
    <row r="42" spans="1:14" ht="31.5">
      <c r="A42" s="17" t="s">
        <v>15</v>
      </c>
      <c r="B42" s="17" t="s">
        <v>16</v>
      </c>
      <c r="C42" s="17">
        <f>SUM(C43:C44)</f>
        <v>0.09</v>
      </c>
      <c r="D42" s="17">
        <f aca="true" t="shared" si="7" ref="D42:N42">SUM(D43:D44)</f>
        <v>0</v>
      </c>
      <c r="E42" s="17">
        <f t="shared" si="7"/>
        <v>46.47</v>
      </c>
      <c r="F42" s="17">
        <f t="shared" si="7"/>
        <v>172.68</v>
      </c>
      <c r="G42" s="17">
        <f t="shared" si="7"/>
        <v>0.0009</v>
      </c>
      <c r="H42" s="17">
        <f t="shared" si="7"/>
        <v>0.06</v>
      </c>
      <c r="I42" s="17">
        <f t="shared" si="7"/>
        <v>0.03</v>
      </c>
      <c r="J42" s="17">
        <f t="shared" si="7"/>
        <v>0</v>
      </c>
      <c r="K42" s="17">
        <f t="shared" si="7"/>
        <v>4.9799999999999995</v>
      </c>
      <c r="L42" s="17">
        <f t="shared" si="7"/>
        <v>2.91</v>
      </c>
      <c r="M42" s="17">
        <f t="shared" si="7"/>
        <v>5.94</v>
      </c>
      <c r="N42" s="17">
        <f t="shared" si="7"/>
        <v>0.27</v>
      </c>
    </row>
    <row r="43" spans="1:14" ht="15.75">
      <c r="A43" s="16" t="s">
        <v>211</v>
      </c>
      <c r="B43" s="4">
        <v>10</v>
      </c>
      <c r="C43" s="4">
        <f>подсобка!B81*$B$45/100</f>
        <v>0.09</v>
      </c>
      <c r="D43" s="4">
        <f>подсобка!C81*$B$45/100</f>
        <v>0</v>
      </c>
      <c r="E43" s="4">
        <f>подсобка!D81*$B$45/100</f>
        <v>4.35</v>
      </c>
      <c r="F43" s="4">
        <f>подсобка!E81*$B$45/100</f>
        <v>16.68</v>
      </c>
      <c r="G43" s="4">
        <f>подсобка!F81*$B$45/100</f>
        <v>0.0009</v>
      </c>
      <c r="H43" s="4">
        <f>подсобка!G81*$B$45/100</f>
        <v>0.06</v>
      </c>
      <c r="I43" s="4">
        <f>подсобка!H81*$B$45/100</f>
        <v>0.03</v>
      </c>
      <c r="J43" s="4">
        <f>подсобка!I81*$B$45/100</f>
        <v>0</v>
      </c>
      <c r="K43" s="4">
        <f>подсобка!J81*$B$45/100</f>
        <v>3.78</v>
      </c>
      <c r="L43" s="4">
        <f>подсобка!K81*$B$45/100</f>
        <v>2.91</v>
      </c>
      <c r="M43" s="4">
        <f>подсобка!L81*$B$45/100</f>
        <v>5.94</v>
      </c>
      <c r="N43" s="4">
        <f>подсобка!M81*$B$45/100</f>
        <v>0.09</v>
      </c>
    </row>
    <row r="44" spans="1:14" s="15" customFormat="1" ht="18.75">
      <c r="A44" s="16" t="s">
        <v>204</v>
      </c>
      <c r="B44" s="4">
        <v>13</v>
      </c>
      <c r="C44" s="4">
        <f>подсобка!B73*$B$46/100</f>
        <v>0</v>
      </c>
      <c r="D44" s="4">
        <f>подсобка!C73*$B$46/100</f>
        <v>0</v>
      </c>
      <c r="E44" s="4">
        <f>подсобка!D73*$B$46/100</f>
        <v>42.12</v>
      </c>
      <c r="F44" s="4">
        <f>подсобка!E73*$B$46/100</f>
        <v>156</v>
      </c>
      <c r="G44" s="4">
        <f>подсобка!F73*$B$46/100</f>
        <v>0</v>
      </c>
      <c r="H44" s="4">
        <f>подсобка!G73*$B$46/100</f>
        <v>0</v>
      </c>
      <c r="I44" s="4">
        <f>подсобка!H73*$B$46/100</f>
        <v>0</v>
      </c>
      <c r="J44" s="4">
        <f>подсобка!I73*$B$46/100</f>
        <v>0</v>
      </c>
      <c r="K44" s="4">
        <f>подсобка!J73*$B$46/100</f>
        <v>1.2</v>
      </c>
      <c r="L44" s="4">
        <f>подсобка!K73*$B$46/100</f>
        <v>0</v>
      </c>
      <c r="M44" s="4">
        <f>подсобка!L73*$B$46/100</f>
        <v>0</v>
      </c>
      <c r="N44" s="4">
        <f>подсобка!M73*$B$46/100</f>
        <v>0.18</v>
      </c>
    </row>
    <row r="45" spans="1:14" ht="15.75">
      <c r="A45" s="17" t="s">
        <v>17</v>
      </c>
      <c r="B45" s="17">
        <v>30</v>
      </c>
      <c r="C45" s="17">
        <f>подсобка!B97*$B$45/100</f>
        <v>1.35</v>
      </c>
      <c r="D45" s="17">
        <f>подсобка!C97*$B$45/100</f>
        <v>0.18</v>
      </c>
      <c r="E45" s="17">
        <f>подсобка!D97*$B$45/100</f>
        <v>13.65</v>
      </c>
      <c r="F45" s="17">
        <f>подсобка!E97*$B$45/100</f>
        <v>54</v>
      </c>
      <c r="G45" s="17">
        <f>подсобка!F97*$B$45/100</f>
        <v>0.033</v>
      </c>
      <c r="H45" s="17">
        <f>подсобка!G97*$B$45/100</f>
        <v>0</v>
      </c>
      <c r="I45" s="17">
        <f>подсобка!H97*$B$45/100</f>
        <v>0</v>
      </c>
      <c r="J45" s="17">
        <f>подсобка!I97*$B$45/100</f>
        <v>0.9</v>
      </c>
      <c r="K45" s="17">
        <f>подсобка!J97*$B$45/100</f>
        <v>6</v>
      </c>
      <c r="L45" s="17">
        <f>подсобка!K97*$B$45/100</f>
        <v>4.2</v>
      </c>
      <c r="M45" s="17">
        <f>подсобка!L97*$B$45/100</f>
        <v>19.5</v>
      </c>
      <c r="N45" s="17">
        <f>подсобка!M97*$B$45/100</f>
        <v>0.27</v>
      </c>
    </row>
    <row r="46" spans="1:14" ht="15.75">
      <c r="A46" s="17" t="s">
        <v>18</v>
      </c>
      <c r="B46" s="17">
        <v>60</v>
      </c>
      <c r="C46" s="17">
        <f>подсобка!B98*$B$46/100</f>
        <v>1.5</v>
      </c>
      <c r="D46" s="17">
        <f>подсобка!C98*$B$46/100</f>
        <v>0.42</v>
      </c>
      <c r="E46" s="17">
        <f>подсобка!D98*$B$46/100</f>
        <v>15.84</v>
      </c>
      <c r="F46" s="17">
        <f>подсобка!E98*$B$46/100</f>
        <v>90</v>
      </c>
      <c r="G46" s="17">
        <f>подсобка!F98*$B$46/100</f>
        <v>0.048</v>
      </c>
      <c r="H46" s="17">
        <f>подсобка!G98*$B$46/100</f>
        <v>0</v>
      </c>
      <c r="I46" s="17">
        <f>подсобка!H98*$B$46/100</f>
        <v>0</v>
      </c>
      <c r="J46" s="17">
        <f>подсобка!I98*$B$46/100</f>
        <v>1.8</v>
      </c>
      <c r="K46" s="17">
        <f>подсобка!J98*$B$46/100</f>
        <v>12.6</v>
      </c>
      <c r="L46" s="17">
        <f>подсобка!K98*$B$46/100</f>
        <v>11.4</v>
      </c>
      <c r="M46" s="17">
        <f>подсобка!L98*$B$46/100</f>
        <v>52.2</v>
      </c>
      <c r="N46" s="17">
        <f>подсобка!M98*$B$46/100</f>
        <v>1.2</v>
      </c>
    </row>
    <row r="47" spans="1:14" ht="15.75">
      <c r="A47" s="18" t="s">
        <v>10</v>
      </c>
      <c r="B47" s="18"/>
      <c r="C47" s="18">
        <v>24.52</v>
      </c>
      <c r="D47" s="18">
        <v>23.54</v>
      </c>
      <c r="E47" s="18">
        <v>120.234</v>
      </c>
      <c r="F47" s="18">
        <v>831.98</v>
      </c>
      <c r="G47" s="18">
        <v>0.5839</v>
      </c>
      <c r="H47" s="18">
        <v>75.03</v>
      </c>
      <c r="I47" s="18">
        <v>0.101</v>
      </c>
      <c r="J47" s="18">
        <v>9.882</v>
      </c>
      <c r="K47" s="18">
        <v>189.94</v>
      </c>
      <c r="L47" s="18">
        <v>216.66</v>
      </c>
      <c r="M47" s="18">
        <v>240.064</v>
      </c>
      <c r="N47" s="18">
        <v>11.809</v>
      </c>
    </row>
    <row r="48" spans="1:14" ht="18.75">
      <c r="A48" s="2" t="s">
        <v>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.75">
      <c r="A49" s="17" t="s">
        <v>171</v>
      </c>
      <c r="B49" s="17" t="s">
        <v>159</v>
      </c>
      <c r="C49" s="17">
        <f>SUM(C50:C51)</f>
        <v>1.96</v>
      </c>
      <c r="D49" s="17">
        <f aca="true" t="shared" si="8" ref="D49:N49">SUM(D50:D51)</f>
        <v>0.4</v>
      </c>
      <c r="E49" s="17">
        <f t="shared" si="8"/>
        <v>25.46</v>
      </c>
      <c r="F49" s="17">
        <f t="shared" si="8"/>
        <v>126</v>
      </c>
      <c r="G49" s="17">
        <f t="shared" si="8"/>
        <v>0.046000000000000006</v>
      </c>
      <c r="H49" s="17">
        <f t="shared" si="8"/>
        <v>0.1</v>
      </c>
      <c r="I49" s="17">
        <f t="shared" si="8"/>
        <v>0</v>
      </c>
      <c r="J49" s="17">
        <f t="shared" si="8"/>
        <v>0</v>
      </c>
      <c r="K49" s="17">
        <f t="shared" si="8"/>
        <v>12.8</v>
      </c>
      <c r="L49" s="17">
        <f t="shared" si="8"/>
        <v>15.4</v>
      </c>
      <c r="M49" s="17">
        <f t="shared" si="8"/>
        <v>36.199999999999996</v>
      </c>
      <c r="N49" s="17">
        <f t="shared" si="8"/>
        <v>1</v>
      </c>
    </row>
    <row r="50" spans="1:14" ht="15.75">
      <c r="A50" s="16" t="s">
        <v>24</v>
      </c>
      <c r="B50" s="4">
        <v>40</v>
      </c>
      <c r="C50" s="4">
        <f>подсобка!B9*$B$50/100</f>
        <v>1.88</v>
      </c>
      <c r="D50" s="4">
        <f>подсобка!C9*$B$50/100</f>
        <v>0.4</v>
      </c>
      <c r="E50" s="4">
        <f>подсобка!D9*$B$50/100</f>
        <v>13</v>
      </c>
      <c r="F50" s="4">
        <f>подсобка!E9*$B$50/100</f>
        <v>76</v>
      </c>
      <c r="G50" s="4">
        <f>подсобка!F9*$B$50/100</f>
        <v>0.044000000000000004</v>
      </c>
      <c r="H50" s="4">
        <f>подсобка!G9*$B$50/100</f>
        <v>0</v>
      </c>
      <c r="I50" s="4">
        <f>подсобка!H9*$B$50/100</f>
        <v>0</v>
      </c>
      <c r="J50" s="4">
        <f>подсобка!I9*$B$50/100</f>
        <v>0</v>
      </c>
      <c r="K50" s="4">
        <f>подсобка!J9*$B$50/100</f>
        <v>10</v>
      </c>
      <c r="L50" s="4">
        <f>подсобка!K9*$B$50/100</f>
        <v>14</v>
      </c>
      <c r="M50" s="4">
        <f>подсобка!L9*$B$50/100</f>
        <v>34.4</v>
      </c>
      <c r="N50" s="4">
        <f>подсобка!M9*$B$50/100</f>
        <v>0.64</v>
      </c>
    </row>
    <row r="51" spans="1:14" ht="15.75">
      <c r="A51" s="16" t="s">
        <v>226</v>
      </c>
      <c r="B51" s="4">
        <v>20</v>
      </c>
      <c r="C51" s="4">
        <f>подсобка!B64*$B$51/100</f>
        <v>0.08</v>
      </c>
      <c r="D51" s="4">
        <f>подсобка!C64*$B$51/100</f>
        <v>0</v>
      </c>
      <c r="E51" s="4">
        <f>подсобка!D64*$B$51/100</f>
        <v>12.46</v>
      </c>
      <c r="F51" s="4">
        <f>подсобка!E64*$B$51/100</f>
        <v>50</v>
      </c>
      <c r="G51" s="4">
        <f>подсобка!F64*$B$51/100</f>
        <v>0.002</v>
      </c>
      <c r="H51" s="4">
        <f>подсобка!G64*$B$51/100</f>
        <v>0.1</v>
      </c>
      <c r="I51" s="4">
        <f>подсобка!H64*$B$51/100</f>
        <v>0</v>
      </c>
      <c r="J51" s="4">
        <f>подсобка!I64*$B$51/100</f>
        <v>0</v>
      </c>
      <c r="K51" s="4">
        <f>подсобка!J64*$B$51/100</f>
        <v>2.8</v>
      </c>
      <c r="L51" s="4">
        <f>подсобка!K64*$B$51/100</f>
        <v>1.4</v>
      </c>
      <c r="M51" s="4">
        <f>подсобка!L64*$B$51/100</f>
        <v>1.8</v>
      </c>
      <c r="N51" s="4">
        <f>подсобка!M64*$B$51/100</f>
        <v>0.36</v>
      </c>
    </row>
    <row r="52" spans="1:14" ht="15.75">
      <c r="A52" s="17" t="s">
        <v>21</v>
      </c>
      <c r="B52" s="17">
        <v>200</v>
      </c>
      <c r="C52" s="17">
        <f>подсобка!B48*$B$52/100</f>
        <v>4.4</v>
      </c>
      <c r="D52" s="17">
        <f>подсобка!C48*$B$52/100</f>
        <v>4.8</v>
      </c>
      <c r="E52" s="17">
        <f>подсобка!D48*$B$52/100</f>
        <v>9.4</v>
      </c>
      <c r="F52" s="17">
        <f>подсобка!E48*$B$52/100</f>
        <v>116</v>
      </c>
      <c r="G52" s="17">
        <f>подсобка!F48*$B$52/100</f>
        <v>0.04</v>
      </c>
      <c r="H52" s="17">
        <f>подсобка!G48*$B$52/100</f>
        <v>2</v>
      </c>
      <c r="I52" s="17">
        <f>подсобка!H48*$B$52/100</f>
        <v>0.04</v>
      </c>
      <c r="J52" s="17">
        <f>подсобка!I48*$B$52/100</f>
        <v>0.6</v>
      </c>
      <c r="K52" s="17">
        <f>подсобка!J48*$B$52/100</f>
        <v>242</v>
      </c>
      <c r="L52" s="17">
        <f>подсобка!K48*$B$52/100</f>
        <v>28</v>
      </c>
      <c r="M52" s="17">
        <f>подсобка!L48*$B$52/100</f>
        <v>182</v>
      </c>
      <c r="N52" s="17">
        <f>подсобка!M48*$B$52/100</f>
        <v>0.2</v>
      </c>
    </row>
    <row r="53" spans="1:14" ht="15.75">
      <c r="A53" s="17" t="s">
        <v>132</v>
      </c>
      <c r="B53" s="17">
        <v>100</v>
      </c>
      <c r="C53" s="17">
        <f>подсобка!B105*$B$53/100</f>
        <v>0.74</v>
      </c>
      <c r="D53" s="17">
        <f>подсобка!C105*$B$53/100</f>
        <v>0</v>
      </c>
      <c r="E53" s="17">
        <f>подсобка!D105*$B$53/100</f>
        <v>11.3</v>
      </c>
      <c r="F53" s="17">
        <f>подсобка!E105*$B$53/100</f>
        <v>46</v>
      </c>
      <c r="G53" s="17">
        <f>подсобка!F105*$B$53/100</f>
        <v>0.01</v>
      </c>
      <c r="H53" s="17">
        <f>подсобка!G105*$B$53/100</f>
        <v>13</v>
      </c>
      <c r="I53" s="17">
        <f>подсобка!H105*$B$53/100</f>
        <v>0</v>
      </c>
      <c r="J53" s="17">
        <f>подсобка!I105*$B$53/100</f>
        <v>0.4</v>
      </c>
      <c r="K53" s="17">
        <f>подсобка!J105*$B$53/100</f>
        <v>16</v>
      </c>
      <c r="L53" s="17">
        <f>подсобка!K105*$B$53/100</f>
        <v>9</v>
      </c>
      <c r="M53" s="17">
        <f>подсобка!L105*$B$53/100</f>
        <v>11</v>
      </c>
      <c r="N53" s="17">
        <f>подсобка!M105*$B$53/100</f>
        <v>2.2</v>
      </c>
    </row>
    <row r="54" spans="1:14" ht="15.75">
      <c r="A54" s="18" t="s">
        <v>10</v>
      </c>
      <c r="B54" s="18"/>
      <c r="C54" s="18">
        <f>SUM(C49,C52:C53)</f>
        <v>7.1000000000000005</v>
      </c>
      <c r="D54" s="18">
        <f aca="true" t="shared" si="9" ref="D54:N54">SUM(D49,D52:D53)</f>
        <v>5.2</v>
      </c>
      <c r="E54" s="18">
        <f t="shared" si="9"/>
        <v>46.16</v>
      </c>
      <c r="F54" s="18">
        <f t="shared" si="9"/>
        <v>288</v>
      </c>
      <c r="G54" s="18">
        <f t="shared" si="9"/>
        <v>0.096</v>
      </c>
      <c r="H54" s="18">
        <f t="shared" si="9"/>
        <v>15.1</v>
      </c>
      <c r="I54" s="18">
        <f t="shared" si="9"/>
        <v>0.04</v>
      </c>
      <c r="J54" s="18">
        <f t="shared" si="9"/>
        <v>1</v>
      </c>
      <c r="K54" s="18">
        <f t="shared" si="9"/>
        <v>270.8</v>
      </c>
      <c r="L54" s="18">
        <f t="shared" si="9"/>
        <v>52.4</v>
      </c>
      <c r="M54" s="18">
        <f t="shared" si="9"/>
        <v>229.2</v>
      </c>
      <c r="N54" s="18">
        <f t="shared" si="9"/>
        <v>3.4000000000000004</v>
      </c>
    </row>
    <row r="55" spans="1:14" ht="15.75">
      <c r="A55" s="61" t="s">
        <v>352</v>
      </c>
      <c r="B55" s="61"/>
      <c r="C55" s="61">
        <v>46.659</v>
      </c>
      <c r="D55" s="61">
        <v>47.9</v>
      </c>
      <c r="E55" s="61">
        <v>228.1775</v>
      </c>
      <c r="F55" s="61">
        <v>1461.095</v>
      </c>
      <c r="G55" s="61">
        <v>0.8436</v>
      </c>
      <c r="H55" s="61">
        <v>96.64</v>
      </c>
      <c r="I55" s="61">
        <v>0.141</v>
      </c>
      <c r="J55" s="61">
        <v>12.894</v>
      </c>
      <c r="K55" s="61">
        <v>1045.33</v>
      </c>
      <c r="L55" s="61">
        <v>351.14</v>
      </c>
      <c r="M55" s="61">
        <v>947.839</v>
      </c>
      <c r="N55" s="61">
        <v>12.947</v>
      </c>
    </row>
  </sheetData>
  <mergeCells count="8">
    <mergeCell ref="A1:N1"/>
    <mergeCell ref="G3:J3"/>
    <mergeCell ref="K3:N3"/>
    <mergeCell ref="C3:E3"/>
    <mergeCell ref="F3:F4"/>
    <mergeCell ref="A3:A4"/>
    <mergeCell ref="B3:B4"/>
    <mergeCell ref="A2:N2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84"/>
  <sheetViews>
    <sheetView zoomScale="79" zoomScaleNormal="79" workbookViewId="0" topLeftCell="A1">
      <selection activeCell="B67" sqref="B67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288</v>
      </c>
      <c r="B5" s="17" t="s">
        <v>300</v>
      </c>
      <c r="C5" s="17">
        <f>SUM(C6:C9)</f>
        <v>6.436</v>
      </c>
      <c r="D5" s="17">
        <f>SUM(D6:D9)</f>
        <v>10.040000000000001</v>
      </c>
      <c r="E5" s="17">
        <f>SUM(E6:E9)</f>
        <v>28.414</v>
      </c>
      <c r="F5" s="17">
        <f>SUM(F6:F9)</f>
        <v>256</v>
      </c>
      <c r="G5" s="17">
        <f aca="true" t="shared" si="0" ref="G5:N5">SUM(G6:G9)</f>
        <v>0.1525</v>
      </c>
      <c r="H5" s="17">
        <f t="shared" si="0"/>
        <v>2</v>
      </c>
      <c r="I5" s="17">
        <f t="shared" si="0"/>
        <v>0.07</v>
      </c>
      <c r="J5" s="17">
        <f t="shared" si="0"/>
        <v>1.1320000000000001</v>
      </c>
      <c r="K5" s="17">
        <f t="shared" si="0"/>
        <v>256.41999999999996</v>
      </c>
      <c r="L5" s="17">
        <f t="shared" si="0"/>
        <v>60.43</v>
      </c>
      <c r="M5" s="17">
        <f t="shared" si="0"/>
        <v>265.14</v>
      </c>
      <c r="N5" s="17">
        <f t="shared" si="0"/>
        <v>1.127</v>
      </c>
    </row>
    <row r="6" spans="1:14" s="15" customFormat="1" ht="18.75">
      <c r="A6" s="16" t="s">
        <v>21</v>
      </c>
      <c r="B6" s="4">
        <v>200</v>
      </c>
      <c r="C6" s="4">
        <f>подсобка!B48*$B$6/100</f>
        <v>4.4</v>
      </c>
      <c r="D6" s="4">
        <f>подсобка!C48*$B$6/100</f>
        <v>4.8</v>
      </c>
      <c r="E6" s="4">
        <f>подсобка!D48*$B$6/100</f>
        <v>9.4</v>
      </c>
      <c r="F6" s="4">
        <f>подсобка!E48*$B$6/100</f>
        <v>116</v>
      </c>
      <c r="G6" s="4">
        <f>подсобка!F48*$B$6/100</f>
        <v>0.04</v>
      </c>
      <c r="H6" s="4">
        <f>подсобка!G48*$B$6/100</f>
        <v>2</v>
      </c>
      <c r="I6" s="4">
        <f>подсобка!H48*$B$6/100</f>
        <v>0.04</v>
      </c>
      <c r="J6" s="4">
        <f>подсобка!I48*$B$6/100</f>
        <v>0.6</v>
      </c>
      <c r="K6" s="4">
        <f>подсобка!J48*$B$6/100</f>
        <v>242</v>
      </c>
      <c r="L6" s="4">
        <f>подсобка!K48*$B$6/100</f>
        <v>28</v>
      </c>
      <c r="M6" s="4">
        <f>подсобка!L48*$B$6/100</f>
        <v>182</v>
      </c>
      <c r="N6" s="4">
        <f>подсобка!M48*$B$6/100</f>
        <v>0.2</v>
      </c>
    </row>
    <row r="7" spans="1:14" s="15" customFormat="1" ht="18.75">
      <c r="A7" s="16" t="s">
        <v>200</v>
      </c>
      <c r="B7" s="4">
        <v>6</v>
      </c>
      <c r="C7" s="4">
        <f>подсобка!B45*$B$7/100</f>
        <v>0.036</v>
      </c>
      <c r="D7" s="4">
        <f>подсобка!C45*$B$7/100</f>
        <v>3.69</v>
      </c>
      <c r="E7" s="4">
        <f>подсобка!D45*$B$7/100</f>
        <v>0.054000000000000006</v>
      </c>
      <c r="F7" s="4">
        <f>подсобка!E45*$B$7/100</f>
        <v>39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0.03</v>
      </c>
      <c r="J7" s="4">
        <f>подсобка!I45*$B$7/100</f>
        <v>0.132</v>
      </c>
      <c r="K7" s="4">
        <f>подсобка!J45*$B$7/100</f>
        <v>1.32</v>
      </c>
      <c r="L7" s="4">
        <f>подсобка!K45*$B$7/100</f>
        <v>0.18</v>
      </c>
      <c r="M7" s="4">
        <f>подсобка!L45*$B$7/100</f>
        <v>1.14</v>
      </c>
      <c r="N7" s="4">
        <f>подсобка!M45*$B$7/100</f>
        <v>0.012000000000000002</v>
      </c>
    </row>
    <row r="8" spans="1:14" s="15" customFormat="1" ht="18.75">
      <c r="A8" s="16" t="s">
        <v>204</v>
      </c>
      <c r="B8" s="4">
        <v>5</v>
      </c>
      <c r="C8" s="4">
        <f>подсобка!B73*$B$8/100</f>
        <v>0</v>
      </c>
      <c r="D8" s="4">
        <f>подсобка!C73*$B$8/100</f>
        <v>0</v>
      </c>
      <c r="E8" s="4">
        <f>подсобка!D73*$B$8/100</f>
        <v>3.51</v>
      </c>
      <c r="F8" s="4">
        <f>подсобка!E73*$B$8/100</f>
        <v>13</v>
      </c>
      <c r="G8" s="4">
        <f>подсобка!F73*$B$8/100</f>
        <v>0</v>
      </c>
      <c r="H8" s="4">
        <f>подсобка!G73*$B$8/100</f>
        <v>0</v>
      </c>
      <c r="I8" s="4">
        <f>подсобка!H73*$B$8/100</f>
        <v>0</v>
      </c>
      <c r="J8" s="4">
        <f>подсобка!I73*$B$8/100</f>
        <v>0</v>
      </c>
      <c r="K8" s="4">
        <f>подсобка!J73*$B$8/100</f>
        <v>0.1</v>
      </c>
      <c r="L8" s="4">
        <f>подсобка!K73*$B$8/100</f>
        <v>0</v>
      </c>
      <c r="M8" s="4">
        <f>подсобка!L73*$B$8/100</f>
        <v>0</v>
      </c>
      <c r="N8" s="4">
        <f>подсобка!M73*$B$8/100</f>
        <v>0.015</v>
      </c>
    </row>
    <row r="9" spans="1:14" s="15" customFormat="1" ht="18.75">
      <c r="A9" s="16" t="s">
        <v>289</v>
      </c>
      <c r="B9" s="26">
        <v>25</v>
      </c>
      <c r="C9" s="4">
        <f>подсобка!B16*$B$9/100</f>
        <v>2</v>
      </c>
      <c r="D9" s="4">
        <f>подсобка!C16*$B$9/100</f>
        <v>1.55</v>
      </c>
      <c r="E9" s="4">
        <f>подсобка!D16*$B$9/100</f>
        <v>15.45</v>
      </c>
      <c r="F9" s="4">
        <f>подсобка!E16*$B$9/100</f>
        <v>88</v>
      </c>
      <c r="G9" s="4">
        <f>подсобка!F16*$B$9/100</f>
        <v>0.1125</v>
      </c>
      <c r="H9" s="4">
        <f>подсобка!G16*$B$9/100</f>
        <v>0</v>
      </c>
      <c r="I9" s="4">
        <f>подсобка!H16*$B$9/100</f>
        <v>0</v>
      </c>
      <c r="J9" s="4">
        <f>подсобка!I16*$B$9/100</f>
        <v>0.4</v>
      </c>
      <c r="K9" s="4">
        <f>подсобка!J16*$B$9/100</f>
        <v>13</v>
      </c>
      <c r="L9" s="4">
        <f>подсобка!K16*$B$9/100</f>
        <v>32.25</v>
      </c>
      <c r="M9" s="4">
        <f>подсобка!L16*$B$9/100</f>
        <v>82</v>
      </c>
      <c r="N9" s="4">
        <f>подсобка!M16*$B$9/100</f>
        <v>0.9</v>
      </c>
    </row>
    <row r="10" spans="1:14" s="15" customFormat="1" ht="31.5">
      <c r="A10" s="17" t="s">
        <v>146</v>
      </c>
      <c r="B10" s="17" t="s">
        <v>302</v>
      </c>
      <c r="C10" s="17">
        <f>SUM(C11:C13)</f>
        <v>4.7</v>
      </c>
      <c r="D10" s="17">
        <f aca="true" t="shared" si="1" ref="D10:N10">SUM(D11:D13)</f>
        <v>4.872</v>
      </c>
      <c r="E10" s="17">
        <f t="shared" si="1"/>
        <v>16.560000000000002</v>
      </c>
      <c r="F10" s="17">
        <f t="shared" si="1"/>
        <v>144.374</v>
      </c>
      <c r="G10" s="17">
        <f t="shared" si="1"/>
        <v>0.04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244.2</v>
      </c>
      <c r="L10" s="17">
        <f t="shared" si="1"/>
        <v>28</v>
      </c>
      <c r="M10" s="17">
        <f t="shared" si="1"/>
        <v>187</v>
      </c>
      <c r="N10" s="17">
        <f t="shared" si="1"/>
        <v>0.352</v>
      </c>
    </row>
    <row r="11" spans="1:14" s="15" customFormat="1" ht="18.75">
      <c r="A11" s="16" t="s">
        <v>234</v>
      </c>
      <c r="B11" s="4">
        <v>2</v>
      </c>
      <c r="C11" s="4">
        <f>подсобка!B35*$B$11/100</f>
        <v>0.3</v>
      </c>
      <c r="D11" s="4">
        <f>подсобка!C35*$B$11/100</f>
        <v>0.07200000000000001</v>
      </c>
      <c r="E11" s="4">
        <f>подсобка!D35*$B$11/100</f>
        <v>0.14</v>
      </c>
      <c r="F11" s="4">
        <f>подсобка!E35*$B$11/100</f>
        <v>2.374</v>
      </c>
      <c r="G11" s="4">
        <f>подсобка!F35*$B$11/100</f>
        <v>0</v>
      </c>
      <c r="H11" s="4">
        <f>подсобка!G35*$B$11/100</f>
        <v>0</v>
      </c>
      <c r="I11" s="4">
        <f>подсобка!H35*$B$11/100</f>
        <v>0</v>
      </c>
      <c r="J11" s="4">
        <f>подсобка!I35*$B$11/100</f>
        <v>0</v>
      </c>
      <c r="K11" s="4">
        <f>подсобка!J35*$B$11/100</f>
        <v>2</v>
      </c>
      <c r="L11" s="4">
        <f>подсобка!K35*$B$11/100</f>
        <v>0</v>
      </c>
      <c r="M11" s="4">
        <f>подсобка!L35*$B$11/100</f>
        <v>5</v>
      </c>
      <c r="N11" s="4">
        <f>подсобка!M35*$B$11/100</f>
        <v>0.122</v>
      </c>
    </row>
    <row r="12" spans="1:14" s="15" customFormat="1" ht="18.75">
      <c r="A12" s="16" t="s">
        <v>21</v>
      </c>
      <c r="B12" s="4">
        <v>200</v>
      </c>
      <c r="C12" s="4">
        <f>подсобка!B48*$B$12/100</f>
        <v>4.4</v>
      </c>
      <c r="D12" s="4">
        <f>подсобка!C48*$B$12/100</f>
        <v>4.8</v>
      </c>
      <c r="E12" s="4">
        <f>подсобка!D48*$B$12/100</f>
        <v>9.4</v>
      </c>
      <c r="F12" s="4">
        <f>подсобка!E48*$B$12/100</f>
        <v>116</v>
      </c>
      <c r="G12" s="4">
        <f>подсобка!F48*$B$12/100</f>
        <v>0.04</v>
      </c>
      <c r="H12" s="4">
        <f>подсобка!G48*$B$12/100</f>
        <v>2</v>
      </c>
      <c r="I12" s="4">
        <f>подсобка!H48*$B$12/100</f>
        <v>0.04</v>
      </c>
      <c r="J12" s="4">
        <f>подсобка!I48*$B$12/100</f>
        <v>0.6</v>
      </c>
      <c r="K12" s="4">
        <f>подсобка!J48*$B$12/100</f>
        <v>242</v>
      </c>
      <c r="L12" s="4">
        <f>подсобка!K48*$B$12/100</f>
        <v>28</v>
      </c>
      <c r="M12" s="4">
        <f>подсобка!L48*$B$12/100</f>
        <v>182</v>
      </c>
      <c r="N12" s="4">
        <f>подсобка!M48*$B$12/100</f>
        <v>0.2</v>
      </c>
    </row>
    <row r="13" spans="1:14" s="15" customFormat="1" ht="18.75">
      <c r="A13" s="16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18.75">
      <c r="A14" s="17" t="s">
        <v>8</v>
      </c>
      <c r="B14" s="17" t="s">
        <v>9</v>
      </c>
      <c r="C14" s="17">
        <f>SUM(C15:C16)</f>
        <v>1.91</v>
      </c>
      <c r="D14" s="17">
        <f>SUM(D15:D16)</f>
        <v>3.475</v>
      </c>
      <c r="E14" s="17">
        <f>SUM(E15:E16)</f>
        <v>13.045</v>
      </c>
      <c r="F14" s="17">
        <f>SUM(F15:F16)</f>
        <v>108.5</v>
      </c>
      <c r="G14" s="17">
        <f aca="true" t="shared" si="2" ref="G14:N14">SUM(G15:G16)</f>
        <v>0.044000000000000004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11.1</v>
      </c>
      <c r="L14" s="17">
        <f t="shared" si="2"/>
        <v>14.15</v>
      </c>
      <c r="M14" s="17">
        <f t="shared" si="2"/>
        <v>35.35</v>
      </c>
      <c r="N14" s="17">
        <f t="shared" si="2"/>
        <v>0.65</v>
      </c>
    </row>
    <row r="15" spans="1:14" s="15" customFormat="1" ht="18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s="15" customFormat="1" ht="18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10</v>
      </c>
      <c r="B17" s="18"/>
      <c r="C17" s="18">
        <f>SUM(C5,C10,C14)</f>
        <v>13.046</v>
      </c>
      <c r="D17" s="18">
        <f>SUM(D5,D10,D14)</f>
        <v>18.387</v>
      </c>
      <c r="E17" s="18">
        <f>SUM(E5,E10,E14)</f>
        <v>58.019000000000005</v>
      </c>
      <c r="F17" s="18">
        <f>SUM(F5,F10,F14)</f>
        <v>508.874</v>
      </c>
      <c r="G17" s="18">
        <f aca="true" t="shared" si="3" ref="G17:N17">SUM(G5,G10,G14)</f>
        <v>0.23650000000000002</v>
      </c>
      <c r="H17" s="18">
        <f t="shared" si="3"/>
        <v>4</v>
      </c>
      <c r="I17" s="18">
        <f t="shared" si="3"/>
        <v>0.135</v>
      </c>
      <c r="J17" s="18">
        <f t="shared" si="3"/>
        <v>1.8420000000000003</v>
      </c>
      <c r="K17" s="18">
        <f t="shared" si="3"/>
        <v>511.71999999999997</v>
      </c>
      <c r="L17" s="18">
        <f t="shared" si="3"/>
        <v>102.58000000000001</v>
      </c>
      <c r="M17" s="18">
        <f t="shared" si="3"/>
        <v>487.49</v>
      </c>
      <c r="N17" s="18">
        <f t="shared" si="3"/>
        <v>2.129</v>
      </c>
    </row>
    <row r="18" spans="1:14" s="15" customFormat="1" ht="18.75">
      <c r="A18" s="5" t="s">
        <v>11</v>
      </c>
      <c r="B18" s="19">
        <v>100</v>
      </c>
      <c r="C18" s="18">
        <f>подсобка!B106</f>
        <v>0.5</v>
      </c>
      <c r="D18" s="18">
        <f>подсобка!C106</f>
        <v>0</v>
      </c>
      <c r="E18" s="18">
        <f>подсобка!D106</f>
        <v>11.7</v>
      </c>
      <c r="F18" s="18">
        <f>подсобка!E106</f>
        <v>47</v>
      </c>
      <c r="G18" s="18">
        <f>подсобка!F106</f>
        <v>0.01</v>
      </c>
      <c r="H18" s="18">
        <f>подсобка!G106</f>
        <v>2</v>
      </c>
      <c r="I18" s="18">
        <f>подсобка!H106</f>
        <v>0</v>
      </c>
      <c r="J18" s="18">
        <f>подсобка!I106</f>
        <v>0</v>
      </c>
      <c r="K18" s="18">
        <f>подсобка!J106</f>
        <v>8</v>
      </c>
      <c r="L18" s="18">
        <f>подсобка!K106</f>
        <v>5</v>
      </c>
      <c r="M18" s="18">
        <f>подсобка!L106</f>
        <v>9</v>
      </c>
      <c r="N18" s="18">
        <f>подсобка!M106</f>
        <v>0.2</v>
      </c>
    </row>
    <row r="19" spans="1:14" s="15" customFormat="1" ht="18.75">
      <c r="A19" s="2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47.25">
      <c r="A20" s="17" t="s">
        <v>180</v>
      </c>
      <c r="B20" s="17" t="s">
        <v>161</v>
      </c>
      <c r="C20" s="17">
        <f>SUM(C21:C25)</f>
        <v>1.145</v>
      </c>
      <c r="D20" s="17">
        <f aca="true" t="shared" si="4" ref="D20:N20">SUM(D21:D25)</f>
        <v>2.84</v>
      </c>
      <c r="E20" s="17">
        <f t="shared" si="4"/>
        <v>6.199</v>
      </c>
      <c r="F20" s="17">
        <f t="shared" si="4"/>
        <v>64.15</v>
      </c>
      <c r="G20" s="17">
        <f t="shared" si="4"/>
        <v>0.0305</v>
      </c>
      <c r="H20" s="17">
        <f t="shared" si="4"/>
        <v>22.5</v>
      </c>
      <c r="I20" s="17">
        <f t="shared" si="4"/>
        <v>0</v>
      </c>
      <c r="J20" s="17">
        <f t="shared" si="4"/>
        <v>2.9400000000000004</v>
      </c>
      <c r="K20" s="17">
        <f t="shared" si="4"/>
        <v>28.19</v>
      </c>
      <c r="L20" s="17">
        <f t="shared" si="4"/>
        <v>15.7</v>
      </c>
      <c r="M20" s="17">
        <f t="shared" si="4"/>
        <v>23.9</v>
      </c>
      <c r="N20" s="17">
        <f t="shared" si="4"/>
        <v>0.7260000000000001</v>
      </c>
    </row>
    <row r="21" spans="1:14" s="15" customFormat="1" ht="18.75">
      <c r="A21" s="16" t="s">
        <v>221</v>
      </c>
      <c r="B21" s="4">
        <v>40</v>
      </c>
      <c r="C21" s="4">
        <f>подсобка!B31*$B$21/100</f>
        <v>0.72</v>
      </c>
      <c r="D21" s="4">
        <f>подсобка!C31*$B$21/100</f>
        <v>0</v>
      </c>
      <c r="E21" s="4">
        <f>подсобка!D31*$B$21/100</f>
        <v>2.16</v>
      </c>
      <c r="F21" s="4">
        <f>подсобка!E31*$B$21/100</f>
        <v>19.2</v>
      </c>
      <c r="G21" s="4">
        <f>подсобка!F31*$B$21/100</f>
        <v>0.024</v>
      </c>
      <c r="H21" s="4">
        <f>подсобка!G31*$B$21/100</f>
        <v>20</v>
      </c>
      <c r="I21" s="4">
        <f>подсобка!H31*$B$21/100</f>
        <v>0</v>
      </c>
      <c r="J21" s="4">
        <f>подсобка!I31*$B$21/100</f>
        <v>0.16</v>
      </c>
      <c r="K21" s="4">
        <f>подсобка!J31*$B$21/100</f>
        <v>19.2</v>
      </c>
      <c r="L21" s="4">
        <f>подсобка!K31*$B$21/100</f>
        <v>6.4</v>
      </c>
      <c r="M21" s="4">
        <f>подсобка!L31*$B$21/100</f>
        <v>12.4</v>
      </c>
      <c r="N21" s="4">
        <f>подсобка!M31*$B$21/100</f>
        <v>0.4</v>
      </c>
    </row>
    <row r="22" spans="1:14" s="15" customFormat="1" ht="18.75">
      <c r="A22" s="16" t="s">
        <v>235</v>
      </c>
      <c r="B22" s="4">
        <v>20</v>
      </c>
      <c r="C22" s="4">
        <f>подсобка!B74*$B$22/100</f>
        <v>0.34</v>
      </c>
      <c r="D22" s="4">
        <f>подсобка!C74*$B$22/100</f>
        <v>0</v>
      </c>
      <c r="E22" s="4">
        <f>подсобка!D74*$B$22/100</f>
        <v>2.16</v>
      </c>
      <c r="F22" s="4">
        <f>подсобка!E74*$B$22/100</f>
        <v>9.6</v>
      </c>
      <c r="G22" s="4">
        <f>подсобка!F74*$B$22/100</f>
        <v>0.004</v>
      </c>
      <c r="H22" s="4">
        <f>подсобка!G74*$B$22/100</f>
        <v>2</v>
      </c>
      <c r="I22" s="4">
        <f>подсобка!H74*$B$22/100</f>
        <v>0</v>
      </c>
      <c r="J22" s="4">
        <f>подсобка!I74*$B$22/100</f>
        <v>0.08</v>
      </c>
      <c r="K22" s="4">
        <f>подсобка!J74*$B$22/100</f>
        <v>7.4</v>
      </c>
      <c r="L22" s="4">
        <f>подсобка!K74*$B$22/100</f>
        <v>8.6</v>
      </c>
      <c r="M22" s="4">
        <f>подсобка!L74*$B$22/100</f>
        <v>8.6</v>
      </c>
      <c r="N22" s="4">
        <f>подсобка!M74*$B$22/100</f>
        <v>0.28</v>
      </c>
    </row>
    <row r="23" spans="1:14" s="15" customFormat="1" ht="18.75">
      <c r="A23" s="16" t="s">
        <v>207</v>
      </c>
      <c r="B23" s="4">
        <v>5</v>
      </c>
      <c r="C23" s="4">
        <f>подсобка!B41*$B$23/100</f>
        <v>0.085</v>
      </c>
      <c r="D23" s="4">
        <f>подсобка!C41*$B$23/100</f>
        <v>0</v>
      </c>
      <c r="E23" s="4">
        <f>подсобка!D41*$B$23/100</f>
        <v>0.475</v>
      </c>
      <c r="F23" s="4">
        <f>подсобка!E41*$B$23/100</f>
        <v>2.15</v>
      </c>
      <c r="G23" s="4">
        <f>подсобка!F41*$B$23/100</f>
        <v>0.0025</v>
      </c>
      <c r="H23" s="4">
        <f>подсобка!G41*$B$23/100</f>
        <v>0.5</v>
      </c>
      <c r="I23" s="4">
        <f>подсобка!H41*$B$23/100</f>
        <v>0</v>
      </c>
      <c r="J23" s="4">
        <f>подсобка!I41*$B$23/100</f>
        <v>0.02</v>
      </c>
      <c r="K23" s="4">
        <f>подсобка!J41*$B$23/100</f>
        <v>1.55</v>
      </c>
      <c r="L23" s="4">
        <f>подсобка!K41*$B$23/100</f>
        <v>0.7</v>
      </c>
      <c r="M23" s="4">
        <f>подсобка!L41*$B$23/100</f>
        <v>2.9</v>
      </c>
      <c r="N23" s="4">
        <f>подсобка!M41*$B$23/100</f>
        <v>0.04</v>
      </c>
    </row>
    <row r="24" spans="1:14" s="15" customFormat="1" ht="18.75">
      <c r="A24" s="16" t="s">
        <v>204</v>
      </c>
      <c r="B24" s="4">
        <v>2</v>
      </c>
      <c r="C24" s="4">
        <f>подсобка!B73*$B$24/100</f>
        <v>0</v>
      </c>
      <c r="D24" s="4">
        <f>подсобка!C73*$B$24/100</f>
        <v>0</v>
      </c>
      <c r="E24" s="4">
        <f>подсобка!D73*$B$24/100</f>
        <v>1.4040000000000001</v>
      </c>
      <c r="F24" s="4">
        <f>подсобка!E73*$B$24/100</f>
        <v>5.2</v>
      </c>
      <c r="G24" s="4">
        <f>подсобка!F73*$B$24/100</f>
        <v>0</v>
      </c>
      <c r="H24" s="4">
        <f>подсобка!G73*$B$24/100</f>
        <v>0</v>
      </c>
      <c r="I24" s="4">
        <f>подсобка!H73*$B$24/100</f>
        <v>0</v>
      </c>
      <c r="J24" s="4">
        <f>подсобка!I73*$B$24/100</f>
        <v>0</v>
      </c>
      <c r="K24" s="4">
        <f>подсобка!J73*$B$24/100</f>
        <v>0.04</v>
      </c>
      <c r="L24" s="4">
        <f>подсобка!K73*$B$24/100</f>
        <v>0</v>
      </c>
      <c r="M24" s="4">
        <f>подсобка!L73*$B$24/100</f>
        <v>0</v>
      </c>
      <c r="N24" s="4">
        <f>подсобка!M73*$B$24/100</f>
        <v>0.006</v>
      </c>
    </row>
    <row r="25" spans="1:14" s="15" customFormat="1" ht="18.75">
      <c r="A25" s="16" t="s">
        <v>198</v>
      </c>
      <c r="B25" s="4">
        <v>4</v>
      </c>
      <c r="C25" s="4">
        <f>подсобка!B44*$B$25/100</f>
        <v>0</v>
      </c>
      <c r="D25" s="4">
        <f>подсобка!C44*$B$25/100</f>
        <v>2.84</v>
      </c>
      <c r="E25" s="4">
        <f>подсобка!D44*$B$25/100</f>
        <v>0</v>
      </c>
      <c r="F25" s="4">
        <f>подсобка!E44*$B$25/100</f>
        <v>28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2.68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s="15" customFormat="1" ht="31.5">
      <c r="A26" s="17" t="s">
        <v>240</v>
      </c>
      <c r="B26" s="17" t="s">
        <v>13</v>
      </c>
      <c r="C26" s="17">
        <f>SUM(C27:C35)</f>
        <v>11.112</v>
      </c>
      <c r="D26" s="17">
        <f aca="true" t="shared" si="5" ref="D26:N26">SUM(D27:D35)</f>
        <v>7.77</v>
      </c>
      <c r="E26" s="17">
        <f t="shared" si="5"/>
        <v>43.687999999999995</v>
      </c>
      <c r="F26" s="17">
        <f t="shared" si="5"/>
        <v>304.7</v>
      </c>
      <c r="G26" s="17">
        <f t="shared" si="5"/>
        <v>0.35900000000000004</v>
      </c>
      <c r="H26" s="17">
        <f t="shared" si="5"/>
        <v>11.4</v>
      </c>
      <c r="I26" s="17">
        <f t="shared" si="5"/>
        <v>0.031</v>
      </c>
      <c r="J26" s="17">
        <f t="shared" si="5"/>
        <v>6.914</v>
      </c>
      <c r="K26" s="17">
        <f t="shared" si="5"/>
        <v>60.839999999999996</v>
      </c>
      <c r="L26" s="17">
        <f t="shared" si="5"/>
        <v>62.959999999999994</v>
      </c>
      <c r="M26" s="17">
        <f t="shared" si="5"/>
        <v>240.67999999999998</v>
      </c>
      <c r="N26" s="17">
        <f t="shared" si="5"/>
        <v>4.974000000000001</v>
      </c>
    </row>
    <row r="27" spans="1:14" s="15" customFormat="1" ht="18.75">
      <c r="A27" s="16" t="s">
        <v>210</v>
      </c>
      <c r="B27" s="4">
        <v>30</v>
      </c>
      <c r="C27" s="4">
        <f>подсобка!B20*$B$27/100</f>
        <v>3.9</v>
      </c>
      <c r="D27" s="4">
        <f>подсобка!C20*$B$27/100</f>
        <v>0.48</v>
      </c>
      <c r="E27" s="4">
        <f>подсобка!D20*$B$27/100</f>
        <v>11.34</v>
      </c>
      <c r="F27" s="4">
        <f>подсобка!E20*$B$27/100</f>
        <v>67.8</v>
      </c>
      <c r="G27" s="4">
        <f>подсобка!F20*$B$27/100</f>
        <v>0.21</v>
      </c>
      <c r="H27" s="4">
        <f>подсобка!G20*$B$27/100</f>
        <v>0</v>
      </c>
      <c r="I27" s="4">
        <f>подсобка!H20*$B$27/100</f>
        <v>0</v>
      </c>
      <c r="J27" s="4">
        <f>подсобка!I20*$B$27/100</f>
        <v>2.73</v>
      </c>
      <c r="K27" s="4">
        <f>подсобка!J20*$B$27/100</f>
        <v>26.7</v>
      </c>
      <c r="L27" s="4">
        <f>подсобка!K20*$B$27/100</f>
        <v>26.4</v>
      </c>
      <c r="M27" s="4">
        <f>подсобка!L20*$B$27/100</f>
        <v>67.8</v>
      </c>
      <c r="N27" s="4">
        <f>подсобка!M20*$B$27/100</f>
        <v>2.1</v>
      </c>
    </row>
    <row r="28" spans="1:14" s="15" customFormat="1" ht="18.75">
      <c r="A28" s="16" t="s">
        <v>208</v>
      </c>
      <c r="B28" s="4">
        <v>10</v>
      </c>
      <c r="C28" s="4">
        <f>подсобка!B52*$B$28/100</f>
        <v>0.13</v>
      </c>
      <c r="D28" s="4">
        <f>подсобка!C52*$B$28/100</f>
        <v>0.03</v>
      </c>
      <c r="E28" s="4">
        <f>подсобка!D52*$B$28/100</f>
        <v>0.73</v>
      </c>
      <c r="F28" s="4">
        <f>подсобка!E52*$B$28/100</f>
        <v>3.6</v>
      </c>
      <c r="G28" s="4">
        <f>подсобка!F52*$B$28/100</f>
        <v>0.003</v>
      </c>
      <c r="H28" s="4">
        <f>подсобка!G52*$B$28/100</f>
        <v>0.4</v>
      </c>
      <c r="I28" s="4">
        <f>подсобка!H52*$B$28/100</f>
        <v>0</v>
      </c>
      <c r="J28" s="4">
        <f>подсобка!I52*$B$28/100</f>
        <v>0.04</v>
      </c>
      <c r="K28" s="4">
        <f>подсобка!J52*$B$28/100</f>
        <v>4.2</v>
      </c>
      <c r="L28" s="4">
        <f>подсобка!K52*$B$28/100</f>
        <v>1.3</v>
      </c>
      <c r="M28" s="4">
        <f>подсобка!L52*$B$28/100</f>
        <v>4.1</v>
      </c>
      <c r="N28" s="4">
        <f>подсобка!M52*$B$28/100</f>
        <v>0.06</v>
      </c>
    </row>
    <row r="29" spans="1:14" s="15" customFormat="1" ht="18.75">
      <c r="A29" s="16" t="s">
        <v>207</v>
      </c>
      <c r="B29" s="4">
        <v>10</v>
      </c>
      <c r="C29" s="4">
        <f>подсобка!B41*$B$29/100</f>
        <v>0.17</v>
      </c>
      <c r="D29" s="4">
        <f>подсобка!C41*$B$29/100</f>
        <v>0</v>
      </c>
      <c r="E29" s="4">
        <f>подсобка!D41*$B$29/100</f>
        <v>0.95</v>
      </c>
      <c r="F29" s="4">
        <f>подсобка!E41*$B$29/100</f>
        <v>4.3</v>
      </c>
      <c r="G29" s="4">
        <f>подсобка!F41*$B$29/100</f>
        <v>0.005</v>
      </c>
      <c r="H29" s="4">
        <f>подсобка!G41*$B$29/100</f>
        <v>1</v>
      </c>
      <c r="I29" s="4">
        <f>подсобка!H41*$B$29/100</f>
        <v>0</v>
      </c>
      <c r="J29" s="4">
        <f>подсобка!I41*$B$29/100</f>
        <v>0.04</v>
      </c>
      <c r="K29" s="4">
        <f>подсобка!J41*$B$29/100</f>
        <v>3.1</v>
      </c>
      <c r="L29" s="4">
        <f>подсобка!K41*$B$29/100</f>
        <v>1.4</v>
      </c>
      <c r="M29" s="4">
        <f>подсобка!L41*$B$29/100</f>
        <v>5.8</v>
      </c>
      <c r="N29" s="4">
        <f>подсобка!M41*$B$29/100</f>
        <v>0.08</v>
      </c>
    </row>
    <row r="30" spans="1:14" s="15" customFormat="1" ht="18.75">
      <c r="A30" s="16" t="s">
        <v>198</v>
      </c>
      <c r="B30" s="4">
        <v>2</v>
      </c>
      <c r="C30" s="4">
        <f>подсобка!B44*$B$30/100</f>
        <v>0</v>
      </c>
      <c r="D30" s="4">
        <f>подсобка!C44*$B$30/100</f>
        <v>1.42</v>
      </c>
      <c r="E30" s="4">
        <f>подсобка!D44*$B$30/100</f>
        <v>0</v>
      </c>
      <c r="F30" s="4">
        <f>подсобка!E44*$B$30/100</f>
        <v>14</v>
      </c>
      <c r="G30" s="4">
        <f>подсобка!F44*$B$30/100</f>
        <v>0</v>
      </c>
      <c r="H30" s="4">
        <f>подсобка!G44*$B$30/100</f>
        <v>0</v>
      </c>
      <c r="I30" s="4">
        <f>подсобка!H44*$B$30/100</f>
        <v>0</v>
      </c>
      <c r="J30" s="4">
        <f>подсобка!I44*$B$30/100</f>
        <v>1.34</v>
      </c>
      <c r="K30" s="4">
        <f>подсобка!J44*$B$30/100</f>
        <v>0</v>
      </c>
      <c r="L30" s="4">
        <f>подсобка!K44*$B$30/100</f>
        <v>0</v>
      </c>
      <c r="M30" s="4">
        <f>подсобка!L44*$B$30/100</f>
        <v>0</v>
      </c>
      <c r="N30" s="4">
        <f>подсобка!M44*$B$30/100</f>
        <v>0</v>
      </c>
    </row>
    <row r="31" spans="1:14" s="15" customFormat="1" ht="18.75">
      <c r="A31" s="16" t="s">
        <v>195</v>
      </c>
      <c r="B31" s="4">
        <v>2</v>
      </c>
      <c r="C31" s="4">
        <f>подсобка!B45*$B$31/100</f>
        <v>0.012</v>
      </c>
      <c r="D31" s="4">
        <f>подсобка!C45*$B$31/100</f>
        <v>1.23</v>
      </c>
      <c r="E31" s="4">
        <f>подсобка!D45*$B$31/100</f>
        <v>0.018000000000000002</v>
      </c>
      <c r="F31" s="4">
        <f>подсобка!E45*$B$31/100</f>
        <v>13</v>
      </c>
      <c r="G31" s="4">
        <f>подсобка!F45*$B$31/100</f>
        <v>0</v>
      </c>
      <c r="H31" s="4">
        <f>подсобка!G45*$B$31/100</f>
        <v>0</v>
      </c>
      <c r="I31" s="4">
        <f>подсобка!H45*$B$31/100</f>
        <v>0.01</v>
      </c>
      <c r="J31" s="4">
        <f>подсобка!I45*$B$31/100</f>
        <v>0.044000000000000004</v>
      </c>
      <c r="K31" s="4">
        <f>подсобка!J45*$B$31/100</f>
        <v>0.44</v>
      </c>
      <c r="L31" s="4">
        <f>подсобка!K45*$B$31/100</f>
        <v>0.06</v>
      </c>
      <c r="M31" s="4">
        <f>подсобка!L45*$B$31/100</f>
        <v>0.38</v>
      </c>
      <c r="N31" s="4">
        <f>подсобка!M45*$B$31/100</f>
        <v>0.004</v>
      </c>
    </row>
    <row r="32" spans="1:14" s="15" customFormat="1" ht="18.75">
      <c r="A32" s="16" t="s">
        <v>206</v>
      </c>
      <c r="B32" s="4">
        <v>50</v>
      </c>
      <c r="C32" s="4">
        <f>подсобка!B32*$B$32/100</f>
        <v>0.75</v>
      </c>
      <c r="D32" s="4">
        <f>подсобка!C32*$B$32/100</f>
        <v>0.05</v>
      </c>
      <c r="E32" s="4">
        <f>подсобка!D32*$B$32/100</f>
        <v>5.5</v>
      </c>
      <c r="F32" s="4">
        <f>подсобка!E32*$B$32/100</f>
        <v>25</v>
      </c>
      <c r="G32" s="4">
        <f>подсобка!F32*$B$32/100</f>
        <v>0.05</v>
      </c>
      <c r="H32" s="4">
        <f>подсобка!G32*$B$32/100</f>
        <v>10</v>
      </c>
      <c r="I32" s="4">
        <f>подсобка!H32*$B$32/100</f>
        <v>0</v>
      </c>
      <c r="J32" s="4">
        <f>подсобка!I32*$B$32/100</f>
        <v>0.2</v>
      </c>
      <c r="K32" s="4">
        <f>подсобка!J32*$B$32/100</f>
        <v>5</v>
      </c>
      <c r="L32" s="4">
        <f>подсобка!K32*$B$32/100</f>
        <v>11.5</v>
      </c>
      <c r="M32" s="4">
        <f>подсобка!L32*$B$32/100</f>
        <v>29</v>
      </c>
      <c r="N32" s="4">
        <f>подсобка!M32*$B$32/100</f>
        <v>0.45</v>
      </c>
    </row>
    <row r="33" spans="1:14" s="15" customFormat="1" ht="18.75">
      <c r="A33" s="16" t="s">
        <v>237</v>
      </c>
      <c r="B33" s="4">
        <v>20</v>
      </c>
      <c r="C33" s="4">
        <f>подсобка!B97*$B$33/100</f>
        <v>0.9</v>
      </c>
      <c r="D33" s="4">
        <f>подсобка!C97*$B$33/100</f>
        <v>0.12</v>
      </c>
      <c r="E33" s="4">
        <f>подсобка!D97*$B$33/100</f>
        <v>9.1</v>
      </c>
      <c r="F33" s="4">
        <f>подсобка!E97*$B$33/100</f>
        <v>36</v>
      </c>
      <c r="G33" s="4">
        <f>подсобка!F97*$B$33/100</f>
        <v>0.022000000000000002</v>
      </c>
      <c r="H33" s="4">
        <f>подсобка!G97*$B$33/100</f>
        <v>0</v>
      </c>
      <c r="I33" s="4">
        <f>подсобка!H97*$B$33/100</f>
        <v>0</v>
      </c>
      <c r="J33" s="4">
        <f>подсобка!I97*$B$33/100</f>
        <v>0.6</v>
      </c>
      <c r="K33" s="4">
        <f>подсобка!J97*$B$33/100</f>
        <v>4</v>
      </c>
      <c r="L33" s="4">
        <f>подсобка!K97*$B$33/100</f>
        <v>2.8</v>
      </c>
      <c r="M33" s="4">
        <f>подсобка!L97*$B$33/100</f>
        <v>13</v>
      </c>
      <c r="N33" s="4">
        <f>подсобка!M97*$B$33/100</f>
        <v>0.18</v>
      </c>
    </row>
    <row r="34" spans="1:14" s="15" customFormat="1" ht="18.75">
      <c r="A34" s="16" t="s">
        <v>18</v>
      </c>
      <c r="B34" s="4" t="s">
        <v>194</v>
      </c>
      <c r="C34" s="4">
        <f>подсобка!B98*$B$34/100</f>
        <v>1.5</v>
      </c>
      <c r="D34" s="4">
        <f>подсобка!C98*$B$34/100</f>
        <v>0.42</v>
      </c>
      <c r="E34" s="4">
        <f>подсобка!D98*$B$34/100</f>
        <v>15.84</v>
      </c>
      <c r="F34" s="4">
        <f>подсобка!E98*$B$34/100</f>
        <v>90</v>
      </c>
      <c r="G34" s="4">
        <f>подсобка!F98*$B$34/100</f>
        <v>0.048</v>
      </c>
      <c r="H34" s="4">
        <f>подсобка!G98*$B$34/100</f>
        <v>0</v>
      </c>
      <c r="I34" s="4">
        <f>подсобка!H98*$B$34/100</f>
        <v>0</v>
      </c>
      <c r="J34" s="4">
        <f>подсобка!I98*$B$34/100</f>
        <v>1.8</v>
      </c>
      <c r="K34" s="4">
        <f>подсобка!J98*$B$34/100</f>
        <v>12.6</v>
      </c>
      <c r="L34" s="4">
        <f>подсобка!K98*$B$34/100</f>
        <v>11.4</v>
      </c>
      <c r="M34" s="4">
        <f>подсобка!L98*$B$34/100</f>
        <v>52.2</v>
      </c>
      <c r="N34" s="4">
        <f>подсобка!M98*$B$34/100</f>
        <v>1.2</v>
      </c>
    </row>
    <row r="35" spans="1:14" s="15" customFormat="1" ht="18.75">
      <c r="A35" s="16" t="s">
        <v>236</v>
      </c>
      <c r="B35" s="4">
        <v>30</v>
      </c>
      <c r="C35" s="4">
        <f>подсобка!B38*$B$35/100</f>
        <v>3.75</v>
      </c>
      <c r="D35" s="4">
        <f>подсобка!C38*$B$35/100</f>
        <v>4.02</v>
      </c>
      <c r="E35" s="4">
        <f>подсобка!D38*$B$35/100</f>
        <v>0.21</v>
      </c>
      <c r="F35" s="4">
        <f>подсобка!E38*$B$35/100</f>
        <v>51</v>
      </c>
      <c r="G35" s="4">
        <f>подсобка!F38*$B$35/100</f>
        <v>0.021</v>
      </c>
      <c r="H35" s="4">
        <f>подсобка!G38*$B$35/100</f>
        <v>0</v>
      </c>
      <c r="I35" s="4">
        <f>подсобка!H38*$B$35/100</f>
        <v>0.021</v>
      </c>
      <c r="J35" s="4">
        <f>подсобка!I38*$B$35/100</f>
        <v>0.12</v>
      </c>
      <c r="K35" s="4">
        <f>подсобка!J38*$B$35/100</f>
        <v>4.8</v>
      </c>
      <c r="L35" s="4">
        <f>подсобка!K38*$B$35/100</f>
        <v>8.1</v>
      </c>
      <c r="M35" s="4">
        <f>подсобка!L38*$B$35/100</f>
        <v>68.4</v>
      </c>
      <c r="N35" s="4">
        <f>подсобка!M38*$B$35/100</f>
        <v>0.9</v>
      </c>
    </row>
    <row r="36" spans="1:14" s="15" customFormat="1" ht="18.75">
      <c r="A36" s="17" t="s">
        <v>282</v>
      </c>
      <c r="B36" s="17">
        <v>70</v>
      </c>
      <c r="C36" s="17">
        <f>SUM(C37:C44)</f>
        <v>13.092000000000002</v>
      </c>
      <c r="D36" s="17">
        <f aca="true" t="shared" si="6" ref="D36:N36">SUM(D37:D44)</f>
        <v>16.531000000000002</v>
      </c>
      <c r="E36" s="17">
        <f t="shared" si="6"/>
        <v>9.024</v>
      </c>
      <c r="F36" s="17">
        <f t="shared" si="6"/>
        <v>246.07999999999998</v>
      </c>
      <c r="G36" s="17">
        <f t="shared" si="6"/>
        <v>0.0947</v>
      </c>
      <c r="H36" s="17">
        <f t="shared" si="6"/>
        <v>1.1</v>
      </c>
      <c r="I36" s="17">
        <f t="shared" si="6"/>
        <v>0.08950000000000001</v>
      </c>
      <c r="J36" s="17">
        <f t="shared" si="6"/>
        <v>2.084</v>
      </c>
      <c r="K36" s="17">
        <f t="shared" si="6"/>
        <v>69.58</v>
      </c>
      <c r="L36" s="17">
        <f t="shared" si="6"/>
        <v>35.809999999999995</v>
      </c>
      <c r="M36" s="17">
        <f t="shared" si="6"/>
        <v>260.98</v>
      </c>
      <c r="N36" s="17">
        <f t="shared" si="6"/>
        <v>3.0490000000000004</v>
      </c>
    </row>
    <row r="37" spans="1:14" s="15" customFormat="1" ht="18.75">
      <c r="A37" s="16" t="s">
        <v>236</v>
      </c>
      <c r="B37" s="4">
        <v>90</v>
      </c>
      <c r="C37" s="4">
        <f>подсобка!B38*$B$37/100</f>
        <v>11.25</v>
      </c>
      <c r="D37" s="4">
        <f>подсобка!C38*$B$37/100</f>
        <v>12.06</v>
      </c>
      <c r="E37" s="4">
        <f>подсобка!D38*$B$37/100</f>
        <v>0.6299999999999999</v>
      </c>
      <c r="F37" s="4">
        <f>подсобка!E38*$B$37/100</f>
        <v>153</v>
      </c>
      <c r="G37" s="4">
        <f>подсобка!F38*$B$37/100</f>
        <v>0.063</v>
      </c>
      <c r="H37" s="4">
        <f>подсобка!G38*$B$37/100</f>
        <v>0</v>
      </c>
      <c r="I37" s="4">
        <f>подсобка!H38*$B$37/100</f>
        <v>0.063</v>
      </c>
      <c r="J37" s="4">
        <f>подсобка!I38*$B$37/100</f>
        <v>0.36</v>
      </c>
      <c r="K37" s="4">
        <f>подсобка!J38*$B$37/100</f>
        <v>14.4</v>
      </c>
      <c r="L37" s="4">
        <f>подсобка!K38*$B$37/100</f>
        <v>24.3</v>
      </c>
      <c r="M37" s="4">
        <f>подсобка!L38*$B$37/100</f>
        <v>205.2</v>
      </c>
      <c r="N37" s="4">
        <f>подсобка!M38*$B$37/100</f>
        <v>2.7</v>
      </c>
    </row>
    <row r="38" spans="1:14" s="15" customFormat="1" ht="18.75">
      <c r="A38" s="16" t="s">
        <v>24</v>
      </c>
      <c r="B38" s="4">
        <v>10</v>
      </c>
      <c r="C38" s="4">
        <f>подсобка!B9*$B$38/100</f>
        <v>0.47</v>
      </c>
      <c r="D38" s="4">
        <f>подсобка!C9*$B$38/100</f>
        <v>0.1</v>
      </c>
      <c r="E38" s="4">
        <f>подсобка!D9*$B$38/100</f>
        <v>3.25</v>
      </c>
      <c r="F38" s="4">
        <f>подсобка!E9*$B$38/100</f>
        <v>19</v>
      </c>
      <c r="G38" s="4">
        <f>подсобка!F9*$B$38/100</f>
        <v>0.011000000000000001</v>
      </c>
      <c r="H38" s="4">
        <f>подсобка!G9*$B$38/100</f>
        <v>0</v>
      </c>
      <c r="I38" s="4">
        <f>подсобка!H9*$B$38/100</f>
        <v>0</v>
      </c>
      <c r="J38" s="4">
        <f>подсобка!I9*$B$38/100</f>
        <v>0</v>
      </c>
      <c r="K38" s="4">
        <f>подсобка!J9*$B$38/100</f>
        <v>2.5</v>
      </c>
      <c r="L38" s="4">
        <f>подсобка!K9*$B$38/100</f>
        <v>3.5</v>
      </c>
      <c r="M38" s="4">
        <f>подсобка!L9*$B$38/100</f>
        <v>8.6</v>
      </c>
      <c r="N38" s="4">
        <f>подсобка!M9*$B$38/100</f>
        <v>0.16</v>
      </c>
    </row>
    <row r="39" spans="1:14" s="15" customFormat="1" ht="18.75">
      <c r="A39" s="16" t="s">
        <v>21</v>
      </c>
      <c r="B39" s="4">
        <v>40</v>
      </c>
      <c r="C39" s="4">
        <f>подсобка!B48*$B$39/100</f>
        <v>0.88</v>
      </c>
      <c r="D39" s="4">
        <f>подсобка!C48*$B$39/100</f>
        <v>0.96</v>
      </c>
      <c r="E39" s="4">
        <f>подсобка!D48*$B$39/100</f>
        <v>1.88</v>
      </c>
      <c r="F39" s="4">
        <f>подсобка!E48*$B$39/100</f>
        <v>23.2</v>
      </c>
      <c r="G39" s="4">
        <f>подсобка!F48*$B$39/100</f>
        <v>0.008</v>
      </c>
      <c r="H39" s="4">
        <f>подсобка!G48*$B$39/100</f>
        <v>0.4</v>
      </c>
      <c r="I39" s="4">
        <f>подсобка!H48*$B$39/100</f>
        <v>0.008</v>
      </c>
      <c r="J39" s="4">
        <f>подсобка!I48*$B$39/100</f>
        <v>0.12</v>
      </c>
      <c r="K39" s="4">
        <f>подсобка!J48*$B$39/100</f>
        <v>48.4</v>
      </c>
      <c r="L39" s="4">
        <f>подсобка!K48*$B$39/100</f>
        <v>5.6</v>
      </c>
      <c r="M39" s="4">
        <f>подсобка!L48*$B$39/100</f>
        <v>36.4</v>
      </c>
      <c r="N39" s="4">
        <f>подсобка!M48*$B$39/100</f>
        <v>0.04</v>
      </c>
    </row>
    <row r="40" spans="1:14" s="15" customFormat="1" ht="18.75">
      <c r="A40" s="16" t="s">
        <v>195</v>
      </c>
      <c r="B40" s="4" t="s">
        <v>238</v>
      </c>
      <c r="C40" s="4">
        <f>подсобка!B45*$B$40/100</f>
        <v>0.018</v>
      </c>
      <c r="D40" s="4">
        <f>подсобка!C45*$B$40/100</f>
        <v>1.845</v>
      </c>
      <c r="E40" s="4">
        <f>подсобка!D45*$B$40/100</f>
        <v>0.027000000000000003</v>
      </c>
      <c r="F40" s="4">
        <f>подсобка!E45*$B$40/100</f>
        <v>19.5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0.015</v>
      </c>
      <c r="J40" s="4">
        <f>подсобка!I45*$B$40/100</f>
        <v>0.066</v>
      </c>
      <c r="K40" s="4">
        <f>подсобка!J45*$B$40/100</f>
        <v>0.66</v>
      </c>
      <c r="L40" s="4">
        <f>подсобка!K45*$B$40/100</f>
        <v>0.09</v>
      </c>
      <c r="M40" s="4">
        <f>подсобка!L45*$B$40/100</f>
        <v>0.57</v>
      </c>
      <c r="N40" s="4">
        <f>подсобка!M45*$B$40/100</f>
        <v>0.006000000000000001</v>
      </c>
    </row>
    <row r="41" spans="1:14" s="15" customFormat="1" ht="18.75">
      <c r="A41" s="16" t="s">
        <v>198</v>
      </c>
      <c r="B41" s="4" t="s">
        <v>196</v>
      </c>
      <c r="C41" s="4">
        <f>подсобка!B44*$B$41/100</f>
        <v>0</v>
      </c>
      <c r="D41" s="4">
        <f>подсобка!C44*$B$41/100</f>
        <v>1.42</v>
      </c>
      <c r="E41" s="4">
        <f>подсобка!D44*$B$41/100</f>
        <v>0</v>
      </c>
      <c r="F41" s="4">
        <f>подсобка!E44*$B$41/100</f>
        <v>14</v>
      </c>
      <c r="G41" s="4">
        <f>подсобка!F44*$B$41/100</f>
        <v>0</v>
      </c>
      <c r="H41" s="4">
        <f>подсобка!G44*$B$41/100</f>
        <v>0</v>
      </c>
      <c r="I41" s="4">
        <f>подсобка!H44*$B$41/100</f>
        <v>0</v>
      </c>
      <c r="J41" s="4">
        <f>подсобка!I44*$B$41/100</f>
        <v>1.34</v>
      </c>
      <c r="K41" s="4">
        <f>подсобка!J44*$B$41/100</f>
        <v>0</v>
      </c>
      <c r="L41" s="4">
        <f>подсобка!K44*$B$41/100</f>
        <v>0</v>
      </c>
      <c r="M41" s="4">
        <f>подсобка!L44*$B$41/100</f>
        <v>0</v>
      </c>
      <c r="N41" s="4">
        <f>подсобка!M44*$B$41/100</f>
        <v>0</v>
      </c>
    </row>
    <row r="42" spans="1:14" s="15" customFormat="1" ht="18.75">
      <c r="A42" s="16" t="s">
        <v>207</v>
      </c>
      <c r="B42" s="4" t="s">
        <v>239</v>
      </c>
      <c r="C42" s="4">
        <f>подсобка!B41*$B$42/100</f>
        <v>0.11900000000000001</v>
      </c>
      <c r="D42" s="4">
        <f>подсобка!C41*$B$42/100</f>
        <v>0</v>
      </c>
      <c r="E42" s="4">
        <f>подсобка!D41*$B$42/100</f>
        <v>0.665</v>
      </c>
      <c r="F42" s="4">
        <f>подсобка!E41*$B$42/100</f>
        <v>3.01</v>
      </c>
      <c r="G42" s="4">
        <f>подсобка!F41*$B$42/100</f>
        <v>0.0035000000000000005</v>
      </c>
      <c r="H42" s="4">
        <f>подсобка!G41*$B$42/100</f>
        <v>0.7</v>
      </c>
      <c r="I42" s="4">
        <f>подсобка!H41*$B$42/100</f>
        <v>0</v>
      </c>
      <c r="J42" s="4">
        <f>подсобка!I41*$B$42/100</f>
        <v>0.028000000000000004</v>
      </c>
      <c r="K42" s="4">
        <f>подсобка!J41*$B$42/100</f>
        <v>2.17</v>
      </c>
      <c r="L42" s="4">
        <f>подсобка!K41*$B$42/100</f>
        <v>0.98</v>
      </c>
      <c r="M42" s="4">
        <f>подсобка!L41*$B$42/100</f>
        <v>4.06</v>
      </c>
      <c r="N42" s="4">
        <f>подсобка!M41*$B$42/100</f>
        <v>0.05600000000000001</v>
      </c>
    </row>
    <row r="43" spans="1:14" s="15" customFormat="1" ht="18.75">
      <c r="A43" s="16" t="s">
        <v>193</v>
      </c>
      <c r="B43" s="4">
        <v>1</v>
      </c>
      <c r="C43" s="4">
        <f>подсобка!B107*$B$43/100</f>
        <v>0.07</v>
      </c>
      <c r="D43" s="4">
        <f>подсобка!C107*$B$43/100</f>
        <v>0.10099999999999999</v>
      </c>
      <c r="E43" s="4">
        <f>подсобка!D107*$B$43/100</f>
        <v>0.006999999999999999</v>
      </c>
      <c r="F43" s="4">
        <f>подсобка!E107*$B$43/100</f>
        <v>1.57</v>
      </c>
      <c r="G43" s="4">
        <f>подсобка!F107*$B$43/100</f>
        <v>0.0007000000000000001</v>
      </c>
      <c r="H43" s="4">
        <f>подсобка!G107*$B$43/100</f>
        <v>0</v>
      </c>
      <c r="I43" s="4">
        <f>подсобка!H107*$B$43/100</f>
        <v>0.0034999999999999996</v>
      </c>
      <c r="J43" s="4">
        <f>подсобка!I107*$B$43/100</f>
        <v>0.02</v>
      </c>
      <c r="K43" s="4">
        <f>подсобка!J107*$B$43/100</f>
        <v>0.55</v>
      </c>
      <c r="L43" s="4">
        <f>подсобка!K107*$B$43/100</f>
        <v>0.54</v>
      </c>
      <c r="M43" s="4">
        <f>подсобка!L107*$B$43/100</f>
        <v>1.85</v>
      </c>
      <c r="N43" s="4">
        <f>подсобка!M107*$B$43/100</f>
        <v>0.027000000000000003</v>
      </c>
    </row>
    <row r="44" spans="1:14" s="15" customFormat="1" ht="18.75">
      <c r="A44" s="16" t="s">
        <v>246</v>
      </c>
      <c r="B44" s="4">
        <v>5</v>
      </c>
      <c r="C44" s="4">
        <f>подсобка!B54*$B$44/100</f>
        <v>0.285</v>
      </c>
      <c r="D44" s="4">
        <f>подсобка!C54*$B$44/100</f>
        <v>0.045</v>
      </c>
      <c r="E44" s="4">
        <f>подсобка!D54*$B$44/100</f>
        <v>2.565</v>
      </c>
      <c r="F44" s="4">
        <f>подсобка!E54*$B$44/100</f>
        <v>12.8</v>
      </c>
      <c r="G44" s="4">
        <f>подсобка!F54*$B$44/100</f>
        <v>0.0085</v>
      </c>
      <c r="H44" s="4">
        <f>подсобка!G54*$B$44/100</f>
        <v>0</v>
      </c>
      <c r="I44" s="4">
        <f>подсобка!H54*$B$44/100</f>
        <v>0</v>
      </c>
      <c r="J44" s="4">
        <f>подсобка!I54*$B$44/100</f>
        <v>0.15</v>
      </c>
      <c r="K44" s="4">
        <f>подсобка!J54*$B$44/100</f>
        <v>0.9</v>
      </c>
      <c r="L44" s="4">
        <f>подсобка!K54*$B$44/100</f>
        <v>0.8</v>
      </c>
      <c r="M44" s="4">
        <f>подсобка!L54*$B$44/100</f>
        <v>4.3</v>
      </c>
      <c r="N44" s="4">
        <f>подсобка!M54*$B$44/100</f>
        <v>0.06</v>
      </c>
    </row>
    <row r="45" spans="1:14" ht="39" customHeight="1">
      <c r="A45" s="17" t="s">
        <v>165</v>
      </c>
      <c r="B45" s="17" t="s">
        <v>303</v>
      </c>
      <c r="C45" s="17">
        <f>SUM(C46:C47)</f>
        <v>2.748</v>
      </c>
      <c r="D45" s="17">
        <f aca="true" t="shared" si="7" ref="D45:N45">SUM(D46:D47)</f>
        <v>5.37</v>
      </c>
      <c r="E45" s="17">
        <f t="shared" si="7"/>
        <v>20.622</v>
      </c>
      <c r="F45" s="17">
        <f t="shared" si="7"/>
        <v>157</v>
      </c>
      <c r="G45" s="17">
        <f t="shared" si="7"/>
        <v>0.085</v>
      </c>
      <c r="H45" s="17">
        <f t="shared" si="7"/>
        <v>0</v>
      </c>
      <c r="I45" s="17">
        <f t="shared" si="7"/>
        <v>0.04</v>
      </c>
      <c r="J45" s="17">
        <f t="shared" si="7"/>
        <v>1.676</v>
      </c>
      <c r="K45" s="17">
        <f t="shared" si="7"/>
        <v>10.76</v>
      </c>
      <c r="L45" s="17">
        <f t="shared" si="7"/>
        <v>8.24</v>
      </c>
      <c r="M45" s="17">
        <f t="shared" si="7"/>
        <v>45.02</v>
      </c>
      <c r="N45" s="17">
        <f t="shared" si="7"/>
        <v>0.616</v>
      </c>
    </row>
    <row r="46" spans="1:14" ht="15.75">
      <c r="A46" s="16" t="s">
        <v>241</v>
      </c>
      <c r="B46" s="4">
        <v>50</v>
      </c>
      <c r="C46" s="4">
        <f>подсобка!B42*$B$46/100</f>
        <v>2.7</v>
      </c>
      <c r="D46" s="4">
        <f>подсобка!C42*$B$46/100</f>
        <v>0.45</v>
      </c>
      <c r="E46" s="4">
        <f>подсобка!D42*$B$46/100</f>
        <v>20.55</v>
      </c>
      <c r="F46" s="4">
        <f>подсобка!E42*$B$46/100</f>
        <v>105</v>
      </c>
      <c r="G46" s="4">
        <f>подсобка!F42*$B$46/100</f>
        <v>0.085</v>
      </c>
      <c r="H46" s="4">
        <f>подсобка!G42*$B$46/100</f>
        <v>0</v>
      </c>
      <c r="I46" s="4">
        <f>подсобка!H42*$B$46/100</f>
        <v>0</v>
      </c>
      <c r="J46" s="4">
        <f>подсобка!I42*$B$46/100</f>
        <v>1.5</v>
      </c>
      <c r="K46" s="4">
        <f>подсобка!J42*$B$46/100</f>
        <v>9</v>
      </c>
      <c r="L46" s="4">
        <f>подсобка!K42*$B$46/100</f>
        <v>8</v>
      </c>
      <c r="M46" s="4">
        <f>подсобка!L42*$B$46/100</f>
        <v>43.5</v>
      </c>
      <c r="N46" s="4">
        <f>подсобка!M42*$B$46/100</f>
        <v>0.6</v>
      </c>
    </row>
    <row r="47" spans="1:14" ht="15.75">
      <c r="A47" s="16" t="s">
        <v>200</v>
      </c>
      <c r="B47" s="4">
        <v>8</v>
      </c>
      <c r="C47" s="4">
        <f>подсобка!B45*$B$47/100</f>
        <v>0.048</v>
      </c>
      <c r="D47" s="4">
        <f>подсобка!C45*$B$47/100</f>
        <v>4.92</v>
      </c>
      <c r="E47" s="4">
        <f>подсобка!D45*$B$47/100</f>
        <v>0.07200000000000001</v>
      </c>
      <c r="F47" s="4">
        <f>подсобка!E45*$B$47/100</f>
        <v>52</v>
      </c>
      <c r="G47" s="4">
        <f>подсобка!F45*$B$47/100</f>
        <v>0</v>
      </c>
      <c r="H47" s="4">
        <f>подсобка!G45*$B$47/100</f>
        <v>0</v>
      </c>
      <c r="I47" s="4">
        <f>подсобка!H45*$B$47/100</f>
        <v>0.04</v>
      </c>
      <c r="J47" s="4">
        <f>подсобка!I45*$B$47/100</f>
        <v>0.17600000000000002</v>
      </c>
      <c r="K47" s="4">
        <f>подсобка!J45*$B$47/100</f>
        <v>1.76</v>
      </c>
      <c r="L47" s="4">
        <f>подсобка!K45*$B$47/100</f>
        <v>0.24</v>
      </c>
      <c r="M47" s="4">
        <f>подсобка!L45*$B$47/100</f>
        <v>1.52</v>
      </c>
      <c r="N47" s="4">
        <f>подсобка!M45*$B$47/100</f>
        <v>0.016</v>
      </c>
    </row>
    <row r="48" spans="1:14" ht="31.5">
      <c r="A48" s="17" t="s">
        <v>15</v>
      </c>
      <c r="B48" s="17" t="s">
        <v>16</v>
      </c>
      <c r="C48" s="17">
        <f>SUM(C49:C50)</f>
        <v>0.03</v>
      </c>
      <c r="D48" s="17">
        <f aca="true" t="shared" si="8" ref="D48:N48">SUM(D49:D50)</f>
        <v>0</v>
      </c>
      <c r="E48" s="17">
        <f t="shared" si="8"/>
        <v>10.575999999999999</v>
      </c>
      <c r="F48" s="17">
        <f t="shared" si="8"/>
        <v>39.36</v>
      </c>
      <c r="G48" s="17">
        <f t="shared" si="8"/>
        <v>0.0003</v>
      </c>
      <c r="H48" s="17">
        <f t="shared" si="8"/>
        <v>0.02</v>
      </c>
      <c r="I48" s="17">
        <f t="shared" si="8"/>
        <v>0.01</v>
      </c>
      <c r="J48" s="17">
        <f t="shared" si="8"/>
        <v>0</v>
      </c>
      <c r="K48" s="17">
        <f t="shared" si="8"/>
        <v>1.52</v>
      </c>
      <c r="L48" s="17">
        <f t="shared" si="8"/>
        <v>0.97</v>
      </c>
      <c r="M48" s="17">
        <f t="shared" si="8"/>
        <v>1.98</v>
      </c>
      <c r="N48" s="17">
        <f t="shared" si="8"/>
        <v>0.069</v>
      </c>
    </row>
    <row r="49" spans="1:14" ht="15.75">
      <c r="A49" s="16" t="s">
        <v>211</v>
      </c>
      <c r="B49" s="4">
        <v>10</v>
      </c>
      <c r="C49" s="4">
        <f>подсобка!B81*$B$49/100</f>
        <v>0.03</v>
      </c>
      <c r="D49" s="4">
        <f>подсобка!C81*$B$49/100</f>
        <v>0</v>
      </c>
      <c r="E49" s="4">
        <f>подсобка!D81*$B$49/100</f>
        <v>1.45</v>
      </c>
      <c r="F49" s="4">
        <f>подсобка!E81*$B$49/100</f>
        <v>5.56</v>
      </c>
      <c r="G49" s="4">
        <f>подсобка!F81*$B$49/100</f>
        <v>0.0003</v>
      </c>
      <c r="H49" s="4">
        <f>подсобка!G81*$B$49/100</f>
        <v>0.02</v>
      </c>
      <c r="I49" s="4">
        <f>подсобка!H81*$B$49/100</f>
        <v>0.01</v>
      </c>
      <c r="J49" s="4">
        <f>подсобка!I81*$B$49/100</f>
        <v>0</v>
      </c>
      <c r="K49" s="4">
        <f>подсобка!J81*$B$49/100</f>
        <v>1.26</v>
      </c>
      <c r="L49" s="4">
        <f>подсобка!K81*$B$49/100</f>
        <v>0.97</v>
      </c>
      <c r="M49" s="4">
        <f>подсобка!L81*$B$49/100</f>
        <v>1.98</v>
      </c>
      <c r="N49" s="4">
        <f>подсобка!M81*$B$49/100</f>
        <v>0.03</v>
      </c>
    </row>
    <row r="50" spans="1:14" s="15" customFormat="1" ht="18.75">
      <c r="A50" s="16" t="s">
        <v>204</v>
      </c>
      <c r="B50" s="4">
        <v>13</v>
      </c>
      <c r="C50" s="4">
        <f>подсобка!B73*$B$50/100</f>
        <v>0</v>
      </c>
      <c r="D50" s="4">
        <f>подсобка!C73*$B$50/100</f>
        <v>0</v>
      </c>
      <c r="E50" s="4">
        <f>подсобка!D73*$B$50/100</f>
        <v>9.126</v>
      </c>
      <c r="F50" s="4">
        <f>подсобка!E73*$B$50/100</f>
        <v>33.8</v>
      </c>
      <c r="G50" s="4">
        <f>подсобка!F73*$B$50/100</f>
        <v>0</v>
      </c>
      <c r="H50" s="4">
        <f>подсобка!G73*$B$50/100</f>
        <v>0</v>
      </c>
      <c r="I50" s="4">
        <f>подсобка!H73*$B$50/100</f>
        <v>0</v>
      </c>
      <c r="J50" s="4">
        <f>подсобка!I73*$B$50/100</f>
        <v>0</v>
      </c>
      <c r="K50" s="4">
        <f>подсобка!J73*$B$50/100</f>
        <v>0.26</v>
      </c>
      <c r="L50" s="4">
        <f>подсобка!K73*$B$50/100</f>
        <v>0</v>
      </c>
      <c r="M50" s="4">
        <f>подсобка!L73*$B$50/100</f>
        <v>0</v>
      </c>
      <c r="N50" s="4">
        <f>подсобка!M73*$B$50/100</f>
        <v>0.039</v>
      </c>
    </row>
    <row r="51" spans="1:14" ht="15.75">
      <c r="A51" s="18" t="s">
        <v>10</v>
      </c>
      <c r="B51" s="18"/>
      <c r="C51" s="18">
        <f>SUM(C20,C26,C36,C45,C48)</f>
        <v>28.127000000000006</v>
      </c>
      <c r="D51" s="18">
        <f aca="true" t="shared" si="9" ref="D51:N51">SUM(D20,D26,D36,D45,D48)</f>
        <v>32.511</v>
      </c>
      <c r="E51" s="18">
        <f t="shared" si="9"/>
        <v>90.10899999999998</v>
      </c>
      <c r="F51" s="18">
        <f t="shared" si="9"/>
        <v>811.2900000000001</v>
      </c>
      <c r="G51" s="18">
        <f t="shared" si="9"/>
        <v>0.5695</v>
      </c>
      <c r="H51" s="18">
        <f t="shared" si="9"/>
        <v>35.02</v>
      </c>
      <c r="I51" s="18">
        <f t="shared" si="9"/>
        <v>0.1705</v>
      </c>
      <c r="J51" s="18">
        <f t="shared" si="9"/>
        <v>13.613999999999999</v>
      </c>
      <c r="K51" s="18">
        <f t="shared" si="9"/>
        <v>170.89000000000001</v>
      </c>
      <c r="L51" s="18">
        <f t="shared" si="9"/>
        <v>123.67999999999999</v>
      </c>
      <c r="M51" s="18">
        <f t="shared" si="9"/>
        <v>572.56</v>
      </c>
      <c r="N51" s="18">
        <f t="shared" si="9"/>
        <v>9.434000000000003</v>
      </c>
    </row>
    <row r="52" spans="1:14" ht="18.75">
      <c r="A52" s="2" t="s">
        <v>19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31.5">
      <c r="A53" s="17" t="s">
        <v>312</v>
      </c>
      <c r="B53" s="17" t="s">
        <v>313</v>
      </c>
      <c r="C53" s="17">
        <f aca="true" t="shared" si="10" ref="C53:N53">SUM(C54:C58)</f>
        <v>9.845</v>
      </c>
      <c r="D53" s="17">
        <f t="shared" si="10"/>
        <v>7.9030000000000005</v>
      </c>
      <c r="E53" s="17">
        <f t="shared" si="10"/>
        <v>25.391</v>
      </c>
      <c r="F53" s="17">
        <f t="shared" si="10"/>
        <v>270.76</v>
      </c>
      <c r="G53" s="17">
        <f t="shared" si="10"/>
        <v>0.0961</v>
      </c>
      <c r="H53" s="17">
        <f t="shared" si="10"/>
        <v>0.6</v>
      </c>
      <c r="I53" s="17">
        <f t="shared" si="10"/>
        <v>0.078</v>
      </c>
      <c r="J53" s="17">
        <f t="shared" si="10"/>
        <v>1.49</v>
      </c>
      <c r="K53" s="17">
        <f t="shared" si="10"/>
        <v>222.49999999999997</v>
      </c>
      <c r="L53" s="17">
        <f t="shared" si="10"/>
        <v>37.42</v>
      </c>
      <c r="M53" s="17">
        <f t="shared" si="10"/>
        <v>307</v>
      </c>
      <c r="N53" s="17">
        <f t="shared" si="10"/>
        <v>0.9259999999999999</v>
      </c>
    </row>
    <row r="54" spans="1:14" ht="15.75">
      <c r="A54" s="16" t="s">
        <v>193</v>
      </c>
      <c r="B54" s="4">
        <v>8</v>
      </c>
      <c r="C54" s="41">
        <f>подсобка!B107*$B$54/100</f>
        <v>0.56</v>
      </c>
      <c r="D54" s="41">
        <f>подсобка!C107*$B$54/100</f>
        <v>0.8079999999999999</v>
      </c>
      <c r="E54" s="41">
        <f>подсобка!D107*$B$54/100</f>
        <v>0.055999999999999994</v>
      </c>
      <c r="F54" s="41">
        <f>подсобка!E107*$B$54/100</f>
        <v>12.56</v>
      </c>
      <c r="G54" s="41">
        <f>подсобка!F107*$B$54/100</f>
        <v>0.005600000000000001</v>
      </c>
      <c r="H54" s="41">
        <f>подсобка!G107*$B$54/100</f>
        <v>0</v>
      </c>
      <c r="I54" s="41">
        <f>подсобка!H107*$B$54/100</f>
        <v>0.027999999999999997</v>
      </c>
      <c r="J54" s="41">
        <f>подсобка!I107*$B$54/100</f>
        <v>0.16</v>
      </c>
      <c r="K54" s="41">
        <f>подсобка!J107*$B$54/100</f>
        <v>4.4</v>
      </c>
      <c r="L54" s="41">
        <f>подсобка!K107*$B$54/100</f>
        <v>4.32</v>
      </c>
      <c r="M54" s="41">
        <f>подсобка!L107*$B$54/100</f>
        <v>14.8</v>
      </c>
      <c r="N54" s="41">
        <f>подсобка!M107*$B$54/100</f>
        <v>0.21600000000000003</v>
      </c>
    </row>
    <row r="55" spans="1:14" ht="15.75">
      <c r="A55" s="16" t="s">
        <v>204</v>
      </c>
      <c r="B55" s="4">
        <v>10</v>
      </c>
      <c r="C55" s="41">
        <f>подсобка!B73*$B$55/100</f>
        <v>0</v>
      </c>
      <c r="D55" s="41">
        <f>подсобка!C73*$B$55/100</f>
        <v>0</v>
      </c>
      <c r="E55" s="41">
        <f>подсобка!D73*$B$55/100</f>
        <v>7.02</v>
      </c>
      <c r="F55" s="41">
        <f>подсобка!E73*$B$55/100</f>
        <v>26</v>
      </c>
      <c r="G55" s="41">
        <f>подсобка!F73*$B$55/100</f>
        <v>0</v>
      </c>
      <c r="H55" s="41">
        <f>подсобка!G73*$B$55/100</f>
        <v>0</v>
      </c>
      <c r="I55" s="41">
        <f>подсобка!H73*$B$55/100</f>
        <v>0</v>
      </c>
      <c r="J55" s="41">
        <f>подсобка!I73*$B$55/100</f>
        <v>0</v>
      </c>
      <c r="K55" s="41">
        <f>подсобка!J73*$B$55/100</f>
        <v>0.2</v>
      </c>
      <c r="L55" s="41">
        <f>подсобка!K73*$B$55/100</f>
        <v>0</v>
      </c>
      <c r="M55" s="41">
        <f>подсобка!L73*$B$55/100</f>
        <v>0</v>
      </c>
      <c r="N55" s="41">
        <f>подсобка!M73*$B$55/100</f>
        <v>0.03</v>
      </c>
    </row>
    <row r="56" spans="1:14" ht="15.75">
      <c r="A56" s="16" t="s">
        <v>243</v>
      </c>
      <c r="B56" s="4">
        <v>120</v>
      </c>
      <c r="C56" s="41">
        <f>подсобка!B88*$B$56/100</f>
        <v>7.8</v>
      </c>
      <c r="D56" s="41">
        <f>подсобка!C88*$B$56/100</f>
        <v>0.72</v>
      </c>
      <c r="E56" s="41">
        <f>подсобка!D88*$B$56/100</f>
        <v>5.4</v>
      </c>
      <c r="F56" s="41">
        <f>подсобка!E88*$B$56/100</f>
        <v>103.2</v>
      </c>
      <c r="G56" s="41">
        <f>подсобка!F88*$B$56/100</f>
        <v>0.048</v>
      </c>
      <c r="H56" s="41">
        <f>подсобка!G88*$B$56/100</f>
        <v>0.6</v>
      </c>
      <c r="I56" s="41">
        <f>подсобка!H88*$B$56/100</f>
        <v>0</v>
      </c>
      <c r="J56" s="41">
        <f>подсобка!I88*$B$56/100</f>
        <v>0.36</v>
      </c>
      <c r="K56" s="41">
        <f>подсобка!J88*$B$56/100</f>
        <v>211.2</v>
      </c>
      <c r="L56" s="41">
        <f>подсобка!K88*$B$56/100</f>
        <v>28.8</v>
      </c>
      <c r="M56" s="41">
        <f>подсобка!L88*$B$56/100</f>
        <v>268.8</v>
      </c>
      <c r="N56" s="41">
        <f>подсобка!M88*$B$56/100</f>
        <v>0.36</v>
      </c>
    </row>
    <row r="57" spans="1:14" ht="15.75">
      <c r="A57" s="16" t="s">
        <v>200</v>
      </c>
      <c r="B57" s="4">
        <v>10</v>
      </c>
      <c r="C57" s="41">
        <f>подсобка!B45*$B$57/100</f>
        <v>0.06</v>
      </c>
      <c r="D57" s="41">
        <f>подсобка!C45*$B$57/100</f>
        <v>6.15</v>
      </c>
      <c r="E57" s="41">
        <f>подсобка!D45*$B$57/100</f>
        <v>0.09</v>
      </c>
      <c r="F57" s="41">
        <f>подсобка!E45*$B$57/100</f>
        <v>65</v>
      </c>
      <c r="G57" s="41">
        <f>подсобка!F45*$B$57/100</f>
        <v>0</v>
      </c>
      <c r="H57" s="41">
        <f>подсобка!G45*$B$57/100</f>
        <v>0</v>
      </c>
      <c r="I57" s="41">
        <f>подсобка!H45*$B$57/100</f>
        <v>0.05</v>
      </c>
      <c r="J57" s="41">
        <f>подсобка!I45*$B$57/100</f>
        <v>0.22</v>
      </c>
      <c r="K57" s="41">
        <f>подсобка!J45*$B$57/100</f>
        <v>2.2</v>
      </c>
      <c r="L57" s="41">
        <f>подсобка!K45*$B$57/100</f>
        <v>0.3</v>
      </c>
      <c r="M57" s="41">
        <f>подсобка!L45*$B$57/100</f>
        <v>1.9</v>
      </c>
      <c r="N57" s="41">
        <f>подсобка!M45*$B$57/100</f>
        <v>0.02</v>
      </c>
    </row>
    <row r="58" spans="1:14" ht="15.75">
      <c r="A58" s="16" t="s">
        <v>314</v>
      </c>
      <c r="B58" s="4">
        <v>25</v>
      </c>
      <c r="C58" s="41">
        <f>подсобка!B54*$B$58/100</f>
        <v>1.425</v>
      </c>
      <c r="D58" s="41">
        <f>подсобка!C54*$B$58/100</f>
        <v>0.225</v>
      </c>
      <c r="E58" s="41">
        <f>подсобка!D54*$B$58/100</f>
        <v>12.825</v>
      </c>
      <c r="F58" s="41">
        <f>подсобка!E54*$B$58/100</f>
        <v>64</v>
      </c>
      <c r="G58" s="41">
        <f>подсобка!F54*$B$58/100</f>
        <v>0.0425</v>
      </c>
      <c r="H58" s="41">
        <f>подсобка!G54*$B$58/100</f>
        <v>0</v>
      </c>
      <c r="I58" s="41">
        <f>подсобка!H54*$B$58/100</f>
        <v>0</v>
      </c>
      <c r="J58" s="41">
        <f>подсобка!I54*$B$58/100</f>
        <v>0.75</v>
      </c>
      <c r="K58" s="41">
        <f>подсобка!J54*$B$58/100</f>
        <v>4.5</v>
      </c>
      <c r="L58" s="41">
        <f>подсобка!K54*$B$58/100</f>
        <v>4</v>
      </c>
      <c r="M58" s="41">
        <f>подсобка!L54*$B$58/100</f>
        <v>21.5</v>
      </c>
      <c r="N58" s="41">
        <f>подсобка!M54*$B$58/100</f>
        <v>0.3</v>
      </c>
    </row>
    <row r="59" spans="1:14" ht="15.75">
      <c r="A59" s="17" t="s">
        <v>371</v>
      </c>
      <c r="B59" s="17">
        <v>180</v>
      </c>
      <c r="C59" s="17">
        <v>3</v>
      </c>
      <c r="D59" s="17">
        <v>0.05</v>
      </c>
      <c r="E59" s="17">
        <v>3.8</v>
      </c>
      <c r="F59" s="17">
        <v>60</v>
      </c>
      <c r="G59" s="17">
        <v>0.07</v>
      </c>
      <c r="H59" s="17">
        <v>0.9</v>
      </c>
      <c r="I59" s="17">
        <v>0.02</v>
      </c>
      <c r="J59" s="17">
        <v>0.04</v>
      </c>
      <c r="K59" s="17">
        <v>126</v>
      </c>
      <c r="L59" s="17">
        <v>17</v>
      </c>
      <c r="M59" s="17">
        <v>179</v>
      </c>
      <c r="N59" s="17">
        <v>0.015</v>
      </c>
    </row>
    <row r="60" spans="1:14" ht="15.75">
      <c r="A60" s="18" t="s">
        <v>10</v>
      </c>
      <c r="B60" s="18"/>
      <c r="C60" s="18">
        <f aca="true" t="shared" si="11" ref="C60:N60">SUM(C53,C59)</f>
        <v>12.845</v>
      </c>
      <c r="D60" s="18">
        <f t="shared" si="11"/>
        <v>7.953</v>
      </c>
      <c r="E60" s="18">
        <f t="shared" si="11"/>
        <v>29.191</v>
      </c>
      <c r="F60" s="18">
        <f t="shared" si="11"/>
        <v>330.76</v>
      </c>
      <c r="G60" s="18">
        <f t="shared" si="11"/>
        <v>0.16610000000000003</v>
      </c>
      <c r="H60" s="18">
        <f t="shared" si="11"/>
        <v>1.5</v>
      </c>
      <c r="I60" s="18">
        <f t="shared" si="11"/>
        <v>0.098</v>
      </c>
      <c r="J60" s="18">
        <f t="shared" si="11"/>
        <v>1.53</v>
      </c>
      <c r="K60" s="18">
        <f t="shared" si="11"/>
        <v>348.5</v>
      </c>
      <c r="L60" s="18">
        <f t="shared" si="11"/>
        <v>54.42</v>
      </c>
      <c r="M60" s="18">
        <f t="shared" si="11"/>
        <v>486</v>
      </c>
      <c r="N60" s="18">
        <f t="shared" si="11"/>
        <v>0.941</v>
      </c>
    </row>
    <row r="61" spans="1:14" ht="18.75">
      <c r="A61" s="23" t="s">
        <v>25</v>
      </c>
      <c r="B61" s="23"/>
      <c r="C61" s="24">
        <f>SUM(C53:C60)</f>
        <v>35.535000000000004</v>
      </c>
      <c r="D61" s="24">
        <v>58.81</v>
      </c>
      <c r="E61" s="24">
        <v>180.73</v>
      </c>
      <c r="F61" s="24">
        <v>1618.92</v>
      </c>
      <c r="G61" s="24">
        <v>0.9821</v>
      </c>
      <c r="H61" s="24">
        <v>42.52</v>
      </c>
      <c r="I61" s="24">
        <v>0.4035</v>
      </c>
      <c r="J61" s="24">
        <v>16.986</v>
      </c>
      <c r="K61" s="24">
        <v>998.11</v>
      </c>
      <c r="L61" s="24">
        <v>185.68</v>
      </c>
      <c r="M61" s="24">
        <v>1366.05</v>
      </c>
      <c r="N61" s="24">
        <v>12.704</v>
      </c>
    </row>
    <row r="62" spans="2:14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ht="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ht="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1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ht="1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1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ht="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ht="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1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1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1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1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1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1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1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1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1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1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1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1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61"/>
  <sheetViews>
    <sheetView zoomScale="79" zoomScaleNormal="79" workbookViewId="0" topLeftCell="A1">
      <selection activeCell="C66" sqref="C66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315</v>
      </c>
      <c r="B5" s="17" t="s">
        <v>300</v>
      </c>
      <c r="C5" s="17">
        <f aca="true" t="shared" si="0" ref="C5:N5">SUM(C6:C9)</f>
        <v>8.636000000000001</v>
      </c>
      <c r="D5" s="17">
        <f t="shared" si="0"/>
        <v>9.504999999999999</v>
      </c>
      <c r="E5" s="17">
        <f t="shared" si="0"/>
        <v>34.421</v>
      </c>
      <c r="F5" s="17">
        <f t="shared" si="0"/>
        <v>233.95</v>
      </c>
      <c r="G5" s="17">
        <f t="shared" si="0"/>
        <v>0.257</v>
      </c>
      <c r="H5" s="17">
        <f t="shared" si="0"/>
        <v>2</v>
      </c>
      <c r="I5" s="17">
        <f t="shared" si="0"/>
        <v>0.07</v>
      </c>
      <c r="J5" s="17">
        <f t="shared" si="0"/>
        <v>1.782</v>
      </c>
      <c r="K5" s="17">
        <f t="shared" si="0"/>
        <v>252.89</v>
      </c>
      <c r="L5" s="17">
        <f t="shared" si="0"/>
        <v>63.53</v>
      </c>
      <c r="M5" s="17">
        <f t="shared" si="0"/>
        <v>264.69</v>
      </c>
      <c r="N5" s="17">
        <f t="shared" si="0"/>
        <v>2.68</v>
      </c>
    </row>
    <row r="6" spans="1:14" ht="15.75">
      <c r="A6" s="16" t="s">
        <v>311</v>
      </c>
      <c r="B6" s="4">
        <v>35</v>
      </c>
      <c r="C6" s="4">
        <f>подсобка!B68*$B$6/100</f>
        <v>4.2</v>
      </c>
      <c r="D6" s="4">
        <f>подсобка!C68*$B$6/100</f>
        <v>1.015</v>
      </c>
      <c r="E6" s="4">
        <f>подсобка!D68*$B$6/100</f>
        <v>20.755</v>
      </c>
      <c r="F6" s="4">
        <f>подсобка!E68*$B$6/100</f>
        <v>63.35</v>
      </c>
      <c r="G6" s="4">
        <f>подсобка!F68*$B$6/100</f>
        <v>0.217</v>
      </c>
      <c r="H6" s="4">
        <f>подсобка!G68*$B$6/100</f>
        <v>0</v>
      </c>
      <c r="I6" s="4">
        <f>подсобка!H68*$B$6/100</f>
        <v>0</v>
      </c>
      <c r="J6" s="4">
        <f>подсобка!I68*$B$6/100</f>
        <v>1.05</v>
      </c>
      <c r="K6" s="4">
        <f>подсобка!J68*$B$6/100</f>
        <v>9.45</v>
      </c>
      <c r="L6" s="4">
        <f>подсобка!K68*$B$6/100</f>
        <v>35.35</v>
      </c>
      <c r="M6" s="4">
        <f>подсобка!L68*$B$6/100</f>
        <v>81.55</v>
      </c>
      <c r="N6" s="4">
        <f>подсобка!M68*$B$6/100</f>
        <v>2.45</v>
      </c>
    </row>
    <row r="7" spans="1:14" s="15" customFormat="1" ht="18.75">
      <c r="A7" s="16" t="s">
        <v>21</v>
      </c>
      <c r="B7" s="4">
        <v>200</v>
      </c>
      <c r="C7" s="4">
        <f>подсобка!B48*$B$7/100</f>
        <v>4.4</v>
      </c>
      <c r="D7" s="4">
        <f>подсобка!C48*$B$7/100</f>
        <v>4.8</v>
      </c>
      <c r="E7" s="4">
        <f>подсобка!D48*$B$7/100</f>
        <v>9.4</v>
      </c>
      <c r="F7" s="4">
        <f>подсобка!E48*$B$7/100</f>
        <v>116</v>
      </c>
      <c r="G7" s="4">
        <f>подсобка!F48*$B$7/100</f>
        <v>0.04</v>
      </c>
      <c r="H7" s="4">
        <f>подсобка!G48*$B$7/100</f>
        <v>2</v>
      </c>
      <c r="I7" s="4">
        <f>подсобка!H48*$B$7/100</f>
        <v>0.04</v>
      </c>
      <c r="J7" s="4">
        <f>подсобка!I48*$B$7/100</f>
        <v>0.6</v>
      </c>
      <c r="K7" s="4">
        <f>подсобка!J48*$B$7/100</f>
        <v>242</v>
      </c>
      <c r="L7" s="4">
        <f>подсобка!K48*$B$7/100</f>
        <v>28</v>
      </c>
      <c r="M7" s="4">
        <f>подсобка!L48*$B$7/100</f>
        <v>182</v>
      </c>
      <c r="N7" s="4">
        <f>подсобка!M48*$B$7/100</f>
        <v>0.2</v>
      </c>
    </row>
    <row r="8" spans="1:14" s="15" customFormat="1" ht="18.75">
      <c r="A8" s="16" t="s">
        <v>200</v>
      </c>
      <c r="B8" s="4">
        <v>6</v>
      </c>
      <c r="C8" s="4">
        <f>подсобка!B45*$B$8/100</f>
        <v>0.036</v>
      </c>
      <c r="D8" s="4">
        <f>подсобка!C45*$B$8/100</f>
        <v>3.69</v>
      </c>
      <c r="E8" s="4">
        <f>подсобка!D45*$B$8/100</f>
        <v>0.054000000000000006</v>
      </c>
      <c r="F8" s="4">
        <f>подсобка!E45*$B$8/100</f>
        <v>39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0.03</v>
      </c>
      <c r="J8" s="4">
        <f>подсобка!I45*$B$8/100</f>
        <v>0.132</v>
      </c>
      <c r="K8" s="4">
        <f>подсобка!J45*$B$8/100</f>
        <v>1.32</v>
      </c>
      <c r="L8" s="4">
        <f>подсобка!K45*$B$8/100</f>
        <v>0.18</v>
      </c>
      <c r="M8" s="4">
        <f>подсобка!L45*$B$8/100</f>
        <v>1.14</v>
      </c>
      <c r="N8" s="4">
        <f>подсобка!M45*$B$8/100</f>
        <v>0.012000000000000002</v>
      </c>
    </row>
    <row r="9" spans="1:14" s="15" customFormat="1" ht="18.75">
      <c r="A9" s="16" t="s">
        <v>204</v>
      </c>
      <c r="B9" s="4">
        <v>6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4.212000000000001</v>
      </c>
      <c r="F9" s="4">
        <f>подсобка!E73*$B$9/100</f>
        <v>15.6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0.12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0.018</v>
      </c>
    </row>
    <row r="10" spans="1:14" s="15" customFormat="1" ht="18.75">
      <c r="A10" s="17" t="s">
        <v>137</v>
      </c>
      <c r="B10" s="17" t="s">
        <v>302</v>
      </c>
      <c r="C10" s="17">
        <f aca="true" t="shared" si="1" ref="C10:N10">SUM(C11:C13)</f>
        <v>5.962999999999999</v>
      </c>
      <c r="D10" s="17">
        <f t="shared" si="1"/>
        <v>6.6625000000000005</v>
      </c>
      <c r="E10" s="17">
        <f t="shared" si="1"/>
        <v>16.8385</v>
      </c>
      <c r="F10" s="17">
        <f t="shared" si="1"/>
        <v>147.595</v>
      </c>
      <c r="G10" s="17">
        <f t="shared" si="1"/>
        <v>0.0615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242.47</v>
      </c>
      <c r="L10" s="17">
        <f t="shared" si="1"/>
        <v>29.35</v>
      </c>
      <c r="M10" s="17">
        <f t="shared" si="1"/>
        <v>193.565</v>
      </c>
      <c r="N10" s="17">
        <f t="shared" si="1"/>
        <v>0.40549999999999997</v>
      </c>
    </row>
    <row r="11" spans="1:14" s="15" customFormat="1" ht="18.75">
      <c r="A11" s="25" t="s">
        <v>248</v>
      </c>
      <c r="B11" s="4">
        <v>1.5</v>
      </c>
      <c r="C11" s="4">
        <f>подсобка!B30*$B$11/100</f>
        <v>0.363</v>
      </c>
      <c r="D11" s="4">
        <f>подсобка!C30*$B$11/100</f>
        <v>0.2625</v>
      </c>
      <c r="E11" s="4">
        <f>подсобка!D30*$B$11/100</f>
        <v>0.4184999999999999</v>
      </c>
      <c r="F11" s="4">
        <f>подсобка!E30*$B$11/100</f>
        <v>5.595</v>
      </c>
      <c r="G11" s="4">
        <f>подсобка!F30*$B$11/100</f>
        <v>0.0015000000000000002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0.27</v>
      </c>
      <c r="L11" s="4">
        <f>подсобка!K30*$B$11/100</f>
        <v>1.35</v>
      </c>
      <c r="M11" s="4">
        <f>подсобка!L30*$B$11/100</f>
        <v>11.565</v>
      </c>
      <c r="N11" s="4">
        <f>подсобка!M30*$B$11/100</f>
        <v>0.17549999999999996</v>
      </c>
    </row>
    <row r="12" spans="1:14" s="15" customFormat="1" ht="18.75">
      <c r="A12" s="16" t="s">
        <v>21</v>
      </c>
      <c r="B12" s="4">
        <v>200</v>
      </c>
      <c r="C12" s="4">
        <f>'[2]подсобка'!B47*$B$12/100</f>
        <v>5.6</v>
      </c>
      <c r="D12" s="4">
        <f>'[2]подсобка'!C47*$B$12/100</f>
        <v>6.4</v>
      </c>
      <c r="E12" s="4">
        <f>'[2]подсобка'!D47*$B$12/100</f>
        <v>9.4</v>
      </c>
      <c r="F12" s="4">
        <f>'[2]подсобка'!E47*$B$12/100</f>
        <v>116</v>
      </c>
      <c r="G12" s="4">
        <f>'[2]подсобка'!F47*$B$12/100</f>
        <v>0.06</v>
      </c>
      <c r="H12" s="4">
        <f>'[2]подсобка'!G47*$B$12/100</f>
        <v>2</v>
      </c>
      <c r="I12" s="4">
        <f>'[2]подсобка'!H47*$B$12/100</f>
        <v>0.04</v>
      </c>
      <c r="J12" s="4">
        <f>'[2]подсобка'!I47*$B$12/100</f>
        <v>0.6</v>
      </c>
      <c r="K12" s="4">
        <f>'[2]подсобка'!J47*$B$12/100</f>
        <v>242</v>
      </c>
      <c r="L12" s="4">
        <f>'[2]подсобка'!K47*$B$12/100</f>
        <v>28</v>
      </c>
      <c r="M12" s="4">
        <f>'[2]подсобка'!L47*$B$12/100</f>
        <v>182</v>
      </c>
      <c r="N12" s="4">
        <f>'[2]подсобка'!M47*$B$12/100</f>
        <v>0.2</v>
      </c>
    </row>
    <row r="13" spans="1:14" s="15" customFormat="1" ht="18.75">
      <c r="A13" s="16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31.5">
      <c r="A14" s="17" t="s">
        <v>138</v>
      </c>
      <c r="B14" s="17" t="s">
        <v>139</v>
      </c>
      <c r="C14" s="17">
        <f aca="true" t="shared" si="2" ref="C14:N14">SUM(C15:C17)</f>
        <v>4.26</v>
      </c>
      <c r="D14" s="17">
        <f t="shared" si="2"/>
        <v>5.505</v>
      </c>
      <c r="E14" s="17">
        <f t="shared" si="2"/>
        <v>13.045</v>
      </c>
      <c r="F14" s="17">
        <f t="shared" si="2"/>
        <v>146.5</v>
      </c>
      <c r="G14" s="17">
        <f t="shared" si="2"/>
        <v>0.04700000000000001</v>
      </c>
      <c r="H14" s="17">
        <f t="shared" si="2"/>
        <v>0.24</v>
      </c>
      <c r="I14" s="17">
        <f t="shared" si="2"/>
        <v>0.046</v>
      </c>
      <c r="J14" s="17">
        <f t="shared" si="2"/>
        <v>0.14</v>
      </c>
      <c r="K14" s="17">
        <f t="shared" si="2"/>
        <v>87.1</v>
      </c>
      <c r="L14" s="17">
        <f t="shared" si="2"/>
        <v>14.15</v>
      </c>
      <c r="M14" s="17">
        <f t="shared" si="2"/>
        <v>77.75</v>
      </c>
      <c r="N14" s="17">
        <f t="shared" si="2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6" t="s">
        <v>220</v>
      </c>
      <c r="B17" s="4">
        <v>10</v>
      </c>
      <c r="C17" s="4">
        <f>подсобка!B82*$B$17/100</f>
        <v>2.35</v>
      </c>
      <c r="D17" s="4">
        <f>подсобка!C82*$B$17/100</f>
        <v>2.03</v>
      </c>
      <c r="E17" s="4">
        <f>подсобка!D82*$B$17/100</f>
        <v>0</v>
      </c>
      <c r="F17" s="4">
        <f>подсобка!E82*$B$17/100</f>
        <v>38</v>
      </c>
      <c r="G17" s="4">
        <f>подсобка!F82*$B$17/100</f>
        <v>0.003</v>
      </c>
      <c r="H17" s="4">
        <f>подсобка!G82*$B$17/100</f>
        <v>0.24</v>
      </c>
      <c r="I17" s="4">
        <f>подсобка!H82*$B$17/100</f>
        <v>0.021</v>
      </c>
      <c r="J17" s="4">
        <f>подсобка!I82*$B$17/100</f>
        <v>0.03</v>
      </c>
      <c r="K17" s="4">
        <f>подсобка!J82*$B$17/100</f>
        <v>76</v>
      </c>
      <c r="L17" s="4">
        <f>подсобка!K82*$B$17/100</f>
        <v>0</v>
      </c>
      <c r="M17" s="4">
        <f>подсобка!L82*$B$17/100</f>
        <v>42.4</v>
      </c>
      <c r="N17" s="4">
        <f>подсобка!M82*$B$17/100</f>
        <v>0</v>
      </c>
    </row>
    <row r="18" spans="1:14" s="15" customFormat="1" ht="18.75">
      <c r="A18" s="18" t="s">
        <v>10</v>
      </c>
      <c r="B18" s="18"/>
      <c r="C18" s="18">
        <f>SUM(C5,C10,C14)</f>
        <v>18.859</v>
      </c>
      <c r="D18" s="18">
        <f aca="true" t="shared" si="3" ref="D18:N18">SUM(D5,D10,D14)</f>
        <v>21.6725</v>
      </c>
      <c r="E18" s="18">
        <f t="shared" si="3"/>
        <v>64.3045</v>
      </c>
      <c r="F18" s="18">
        <f t="shared" si="3"/>
        <v>528.045</v>
      </c>
      <c r="G18" s="18">
        <f t="shared" si="3"/>
        <v>0.3655</v>
      </c>
      <c r="H18" s="18">
        <f t="shared" si="3"/>
        <v>4.24</v>
      </c>
      <c r="I18" s="18">
        <f t="shared" si="3"/>
        <v>0.15600000000000003</v>
      </c>
      <c r="J18" s="18">
        <f t="shared" si="3"/>
        <v>2.5220000000000002</v>
      </c>
      <c r="K18" s="18">
        <f t="shared" si="3"/>
        <v>582.46</v>
      </c>
      <c r="L18" s="18">
        <f t="shared" si="3"/>
        <v>107.03</v>
      </c>
      <c r="M18" s="18">
        <f t="shared" si="3"/>
        <v>536.005</v>
      </c>
      <c r="N18" s="18">
        <f t="shared" si="3"/>
        <v>3.7355</v>
      </c>
    </row>
    <row r="19" spans="1:14" s="15" customFormat="1" ht="18.75">
      <c r="A19" s="5" t="s">
        <v>11</v>
      </c>
      <c r="B19" s="19">
        <v>100</v>
      </c>
      <c r="C19" s="18">
        <f>подсобка!B106*$B$19/100</f>
        <v>0.5</v>
      </c>
      <c r="D19" s="18">
        <f>подсобка!C106*$B$19/100</f>
        <v>0</v>
      </c>
      <c r="E19" s="18">
        <f>подсобка!D106*$B$19/100</f>
        <v>11.7</v>
      </c>
      <c r="F19" s="18">
        <f>подсобка!E106*$B$19/100</f>
        <v>47</v>
      </c>
      <c r="G19" s="18">
        <f>подсобка!F106*$B$19/100</f>
        <v>0.01</v>
      </c>
      <c r="H19" s="18">
        <f>подсобка!G106*$B$19/100</f>
        <v>2</v>
      </c>
      <c r="I19" s="18">
        <f>подсобка!H106*$B$19/100</f>
        <v>0</v>
      </c>
      <c r="J19" s="18">
        <f>подсобка!I106*$B$19/100</f>
        <v>0</v>
      </c>
      <c r="K19" s="18">
        <f>подсобка!J106*$B$19/100</f>
        <v>8</v>
      </c>
      <c r="L19" s="18">
        <f>подсобка!K106*$B$19/100</f>
        <v>5</v>
      </c>
      <c r="M19" s="18">
        <f>подсобка!L106*$B$19/100</f>
        <v>9</v>
      </c>
      <c r="N19" s="18">
        <f>подсобка!M106*$B$19/100</f>
        <v>0.2</v>
      </c>
    </row>
    <row r="20" spans="1:14" ht="18.75">
      <c r="A20" s="2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s="15" customFormat="1" ht="47.25">
      <c r="A21" s="17" t="s">
        <v>147</v>
      </c>
      <c r="B21" s="17" t="s">
        <v>161</v>
      </c>
      <c r="C21" s="17">
        <f>SUM(C22:C25)</f>
        <v>1.115</v>
      </c>
      <c r="D21" s="17">
        <f aca="true" t="shared" si="4" ref="D21:N21">SUM(D22:D25)</f>
        <v>2.1599999999999997</v>
      </c>
      <c r="E21" s="17">
        <f t="shared" si="4"/>
        <v>3.9050000000000002</v>
      </c>
      <c r="F21" s="17">
        <f t="shared" si="4"/>
        <v>50.75</v>
      </c>
      <c r="G21" s="17">
        <f t="shared" si="4"/>
        <v>0.035500000000000004</v>
      </c>
      <c r="H21" s="17">
        <f t="shared" si="4"/>
        <v>25.9</v>
      </c>
      <c r="I21" s="17">
        <f t="shared" si="4"/>
        <v>0</v>
      </c>
      <c r="J21" s="17">
        <f t="shared" si="4"/>
        <v>2.2699999999999996</v>
      </c>
      <c r="K21" s="17">
        <f t="shared" si="4"/>
        <v>29.75</v>
      </c>
      <c r="L21" s="17">
        <f t="shared" si="4"/>
        <v>10</v>
      </c>
      <c r="M21" s="17">
        <f t="shared" si="4"/>
        <v>22.5</v>
      </c>
      <c r="N21" s="17">
        <f t="shared" si="4"/>
        <v>0.6000000000000001</v>
      </c>
    </row>
    <row r="22" spans="1:14" s="15" customFormat="1" ht="18.75">
      <c r="A22" s="16" t="s">
        <v>221</v>
      </c>
      <c r="B22" s="26">
        <v>50</v>
      </c>
      <c r="C22" s="26">
        <f>подсобка!B31*$B$22/100</f>
        <v>0.9</v>
      </c>
      <c r="D22" s="26">
        <f>подсобка!C31*$B$22/100</f>
        <v>0</v>
      </c>
      <c r="E22" s="26">
        <f>подсобка!D31*$B$22/100</f>
        <v>2.7</v>
      </c>
      <c r="F22" s="26">
        <f>подсобка!E31*$B$22/100</f>
        <v>24</v>
      </c>
      <c r="G22" s="26">
        <f>подсобка!F31*$B$22/100</f>
        <v>0.03</v>
      </c>
      <c r="H22" s="26">
        <f>подсобка!G31*$B$22/100</f>
        <v>25</v>
      </c>
      <c r="I22" s="26">
        <f>подсобка!H31*$B$22/100</f>
        <v>0</v>
      </c>
      <c r="J22" s="26">
        <f>подсобка!I31*$B$22/100</f>
        <v>0.2</v>
      </c>
      <c r="K22" s="26">
        <f>подсобка!J31*$B$22/100</f>
        <v>24</v>
      </c>
      <c r="L22" s="26">
        <f>подсобка!K31*$B$22/100</f>
        <v>8</v>
      </c>
      <c r="M22" s="26">
        <f>подсобка!L31*$B$22/100</f>
        <v>15.5</v>
      </c>
      <c r="N22" s="26">
        <f>подсобка!M31*$B$22/100</f>
        <v>0.5</v>
      </c>
    </row>
    <row r="23" spans="1:14" s="15" customFormat="1" ht="18.75">
      <c r="A23" s="16" t="s">
        <v>208</v>
      </c>
      <c r="B23" s="26">
        <v>10</v>
      </c>
      <c r="C23" s="26">
        <f>подсобка!B52*$B$23/100</f>
        <v>0.13</v>
      </c>
      <c r="D23" s="26">
        <f>подсобка!C52*$B$23/100</f>
        <v>0.03</v>
      </c>
      <c r="E23" s="26">
        <f>подсобка!D52*$B$23/100</f>
        <v>0.73</v>
      </c>
      <c r="F23" s="26">
        <f>подсобка!E52*$B$23/100</f>
        <v>3.6</v>
      </c>
      <c r="G23" s="26">
        <f>подсобка!F52*$B$23/100</f>
        <v>0.003</v>
      </c>
      <c r="H23" s="26">
        <f>подсобка!G52*$B$23/100</f>
        <v>0.4</v>
      </c>
      <c r="I23" s="26">
        <f>подсобка!H52*$B$23/100</f>
        <v>0</v>
      </c>
      <c r="J23" s="26">
        <f>подсобка!I52*$B$23/100</f>
        <v>0.04</v>
      </c>
      <c r="K23" s="26">
        <f>подсобка!J52*$B$23/100</f>
        <v>4.2</v>
      </c>
      <c r="L23" s="26">
        <f>подсобка!K52*$B$23/100</f>
        <v>1.3</v>
      </c>
      <c r="M23" s="26">
        <f>подсобка!L52*$B$23/100</f>
        <v>4.1</v>
      </c>
      <c r="N23" s="26">
        <f>подсобка!M52*$B$23/100</f>
        <v>0.06</v>
      </c>
    </row>
    <row r="24" spans="1:14" s="15" customFormat="1" ht="18.75">
      <c r="A24" s="16" t="s">
        <v>249</v>
      </c>
      <c r="B24" s="26">
        <v>5</v>
      </c>
      <c r="C24" s="26">
        <f>подсобка!B41*$B$24/100</f>
        <v>0.085</v>
      </c>
      <c r="D24" s="26">
        <f>подсобка!C41*$B$24/100</f>
        <v>0</v>
      </c>
      <c r="E24" s="26">
        <f>подсобка!D41*$B$24/100</f>
        <v>0.475</v>
      </c>
      <c r="F24" s="26">
        <f>подсобка!E41*$B$24/100</f>
        <v>2.15</v>
      </c>
      <c r="G24" s="26">
        <f>подсобка!F41*$B$24/100</f>
        <v>0.0025</v>
      </c>
      <c r="H24" s="26">
        <f>подсобка!G41*$B$24/100</f>
        <v>0.5</v>
      </c>
      <c r="I24" s="26">
        <f>подсобка!H41*$B$24/100</f>
        <v>0</v>
      </c>
      <c r="J24" s="26">
        <f>подсобка!I41*$B$24/100</f>
        <v>0.02</v>
      </c>
      <c r="K24" s="26">
        <f>подсобка!J41*$B$24/100</f>
        <v>1.55</v>
      </c>
      <c r="L24" s="26">
        <f>подсобка!K41*$B$24/100</f>
        <v>0.7</v>
      </c>
      <c r="M24" s="26">
        <f>подсобка!L41*$B$24/100</f>
        <v>2.9</v>
      </c>
      <c r="N24" s="26">
        <f>подсобка!M41*$B$24/100</f>
        <v>0.04</v>
      </c>
    </row>
    <row r="25" spans="1:14" s="15" customFormat="1" ht="18.75">
      <c r="A25" s="16" t="s">
        <v>198</v>
      </c>
      <c r="B25" s="26">
        <v>3</v>
      </c>
      <c r="C25" s="26">
        <f>подсобка!B44*$B$25/100</f>
        <v>0</v>
      </c>
      <c r="D25" s="26">
        <f>подсобка!C44*$B$25/100</f>
        <v>2.13</v>
      </c>
      <c r="E25" s="26">
        <f>подсобка!D44*$B$25/100</f>
        <v>0</v>
      </c>
      <c r="F25" s="26">
        <f>подсобка!E44*$B$25/100</f>
        <v>21</v>
      </c>
      <c r="G25" s="26">
        <f>подсобка!F44*$B$25/100</f>
        <v>0</v>
      </c>
      <c r="H25" s="26">
        <f>подсобка!G44*$B$25/100</f>
        <v>0</v>
      </c>
      <c r="I25" s="26">
        <f>подсобка!H44*$B$25/100</f>
        <v>0</v>
      </c>
      <c r="J25" s="26">
        <f>подсобка!I44*$B$25/100</f>
        <v>2.01</v>
      </c>
      <c r="K25" s="26">
        <f>подсобка!J44*$B$25/100</f>
        <v>0</v>
      </c>
      <c r="L25" s="26">
        <f>подсобка!K44*$B$25/100</f>
        <v>0</v>
      </c>
      <c r="M25" s="26">
        <f>подсобка!L44*$B$25/100</f>
        <v>0</v>
      </c>
      <c r="N25" s="26">
        <f>подсобка!M44*$B$25/100</f>
        <v>0</v>
      </c>
    </row>
    <row r="26" spans="1:14" ht="31.5">
      <c r="A26" s="17" t="s">
        <v>250</v>
      </c>
      <c r="B26" s="17" t="s">
        <v>155</v>
      </c>
      <c r="C26" s="17">
        <f>SUM(C27:C35)</f>
        <v>5.824</v>
      </c>
      <c r="D26" s="17">
        <f aca="true" t="shared" si="5" ref="D26:N26">SUM(D27:D35)</f>
        <v>8.611</v>
      </c>
      <c r="E26" s="17">
        <f t="shared" si="5"/>
        <v>10.919</v>
      </c>
      <c r="F26" s="17">
        <f t="shared" si="5"/>
        <v>166.83999999999997</v>
      </c>
      <c r="G26" s="17">
        <f t="shared" si="5"/>
        <v>0.0892</v>
      </c>
      <c r="H26" s="17">
        <f t="shared" si="5"/>
        <v>14.07</v>
      </c>
      <c r="I26" s="17">
        <f t="shared" si="5"/>
        <v>0.061</v>
      </c>
      <c r="J26" s="17">
        <f t="shared" si="5"/>
        <v>0.846</v>
      </c>
      <c r="K26" s="17">
        <f t="shared" si="5"/>
        <v>34.800000000000004</v>
      </c>
      <c r="L26" s="17">
        <f t="shared" si="5"/>
        <v>31.09</v>
      </c>
      <c r="M26" s="17">
        <f t="shared" si="5"/>
        <v>130.75</v>
      </c>
      <c r="N26" s="17">
        <f t="shared" si="5"/>
        <v>1.882</v>
      </c>
    </row>
    <row r="27" spans="1:14" s="15" customFormat="1" ht="18.75">
      <c r="A27" s="16" t="s">
        <v>195</v>
      </c>
      <c r="B27" s="4">
        <v>5</v>
      </c>
      <c r="C27" s="4">
        <f>подсобка!B45*$B$27/100</f>
        <v>0.03</v>
      </c>
      <c r="D27" s="4">
        <f>подсобка!C45*$B$27/100</f>
        <v>3.075</v>
      </c>
      <c r="E27" s="4">
        <f>подсобка!D45*$B$27/100</f>
        <v>0.045</v>
      </c>
      <c r="F27" s="4">
        <f>подсобка!E45*$B$27/100</f>
        <v>32.5</v>
      </c>
      <c r="G27" s="4">
        <f>подсобка!F45*$B$27/100</f>
        <v>0</v>
      </c>
      <c r="H27" s="4">
        <f>подсобка!G45*$B$27/100</f>
        <v>0</v>
      </c>
      <c r="I27" s="4">
        <f>подсобка!H45*$B$27/100</f>
        <v>0.025</v>
      </c>
      <c r="J27" s="4">
        <f>подсобка!I45*$B$27/100</f>
        <v>0.11</v>
      </c>
      <c r="K27" s="4">
        <f>подсобка!J45*$B$27/100</f>
        <v>1.1</v>
      </c>
      <c r="L27" s="4">
        <f>подсобка!K45*$B$27/100</f>
        <v>0.15</v>
      </c>
      <c r="M27" s="4">
        <f>подсобка!L45*$B$27/100</f>
        <v>0.95</v>
      </c>
      <c r="N27" s="4">
        <f>подсобка!M45*$B$27/100</f>
        <v>0.01</v>
      </c>
    </row>
    <row r="28" spans="1:14" s="15" customFormat="1" ht="18.75">
      <c r="A28" s="16" t="s">
        <v>223</v>
      </c>
      <c r="B28" s="4">
        <v>10</v>
      </c>
      <c r="C28" s="4">
        <f>подсобка!B78*$B$28/100</f>
        <v>0.25</v>
      </c>
      <c r="D28" s="4">
        <f>подсобка!C78*$B$28/100</f>
        <v>2</v>
      </c>
      <c r="E28" s="4">
        <f>подсобка!D78*$B$28/100</f>
        <v>0.34</v>
      </c>
      <c r="F28" s="4">
        <f>подсобка!E78*$B$28/100</f>
        <v>20.6</v>
      </c>
      <c r="G28" s="4">
        <f>подсобка!F78*$B$28/100</f>
        <v>0.003</v>
      </c>
      <c r="H28" s="4">
        <f>подсобка!G78*$B$28/100</f>
        <v>0.03</v>
      </c>
      <c r="I28" s="4">
        <f>подсобка!H78*$B$28/100</f>
        <v>0.015</v>
      </c>
      <c r="J28" s="4">
        <f>подсобка!I78*$B$28/100</f>
        <v>0.04</v>
      </c>
      <c r="K28" s="4">
        <f>подсобка!J78*$B$28/100</f>
        <v>8.6</v>
      </c>
      <c r="L28" s="4">
        <f>подсобка!K78*$B$28/100</f>
        <v>0.8</v>
      </c>
      <c r="M28" s="4">
        <f>подсобка!L78*$B$28/100</f>
        <v>6</v>
      </c>
      <c r="N28" s="4">
        <f>подсобка!M78*$B$28/100</f>
        <v>0.02</v>
      </c>
    </row>
    <row r="29" spans="1:14" s="15" customFormat="1" ht="18.75">
      <c r="A29" s="16" t="s">
        <v>206</v>
      </c>
      <c r="B29" s="4">
        <v>50</v>
      </c>
      <c r="C29" s="4">
        <f>подсобка!B32*$B$29/100</f>
        <v>0.75</v>
      </c>
      <c r="D29" s="4">
        <f>подсобка!C32*$B$29/100</f>
        <v>0.05</v>
      </c>
      <c r="E29" s="4">
        <f>подсобка!D32*$B$29/100</f>
        <v>5.5</v>
      </c>
      <c r="F29" s="4">
        <f>подсобка!E32*$B$29/100</f>
        <v>25</v>
      </c>
      <c r="G29" s="4">
        <f>подсобка!F32*$B$29/100</f>
        <v>0.05</v>
      </c>
      <c r="H29" s="4">
        <f>подсобка!G32*$B$29/100</f>
        <v>10</v>
      </c>
      <c r="I29" s="4">
        <f>подсобка!H32*$B$29/100</f>
        <v>0</v>
      </c>
      <c r="J29" s="4">
        <f>подсобка!I32*$B$29/100</f>
        <v>0.2</v>
      </c>
      <c r="K29" s="4">
        <f>подсобка!J32*$B$29/100</f>
        <v>5</v>
      </c>
      <c r="L29" s="4">
        <f>подсобка!K32*$B$29/100</f>
        <v>11.5</v>
      </c>
      <c r="M29" s="4">
        <f>подсобка!L32*$B$29/100</f>
        <v>29</v>
      </c>
      <c r="N29" s="4">
        <f>подсобка!M32*$B$29/100</f>
        <v>0.45</v>
      </c>
    </row>
    <row r="30" spans="1:14" s="15" customFormat="1" ht="18.75">
      <c r="A30" s="16" t="s">
        <v>208</v>
      </c>
      <c r="B30" s="4">
        <v>10</v>
      </c>
      <c r="C30" s="4">
        <f>подсобка!B52*$B$30/100</f>
        <v>0.13</v>
      </c>
      <c r="D30" s="4">
        <f>подсобка!C52*$B$30/100</f>
        <v>0.03</v>
      </c>
      <c r="E30" s="4">
        <f>подсобка!D52*$B$30/100</f>
        <v>0.73</v>
      </c>
      <c r="F30" s="4">
        <f>подсобка!E52*$B$30/100</f>
        <v>3.6</v>
      </c>
      <c r="G30" s="4">
        <f>подсобка!F52*$B$30/100</f>
        <v>0.003</v>
      </c>
      <c r="H30" s="4">
        <f>подсобка!G52*$B$30/100</f>
        <v>0.4</v>
      </c>
      <c r="I30" s="4">
        <f>подсобка!H52*$B$30/100</f>
        <v>0</v>
      </c>
      <c r="J30" s="4">
        <f>подсобка!I52*$B$30/100</f>
        <v>0.04</v>
      </c>
      <c r="K30" s="4">
        <f>подсобка!J52*$B$30/100</f>
        <v>4.2</v>
      </c>
      <c r="L30" s="4">
        <f>подсобка!K52*$B$30/100</f>
        <v>1.3</v>
      </c>
      <c r="M30" s="4">
        <f>подсобка!L52*$B$30/100</f>
        <v>4.1</v>
      </c>
      <c r="N30" s="4">
        <f>подсобка!M52*$B$30/100</f>
        <v>0.06</v>
      </c>
    </row>
    <row r="31" spans="1:14" s="15" customFormat="1" ht="18.75">
      <c r="A31" s="16" t="s">
        <v>207</v>
      </c>
      <c r="B31" s="4">
        <v>10</v>
      </c>
      <c r="C31" s="4">
        <f>подсобка!B41*$B$31/100</f>
        <v>0.17</v>
      </c>
      <c r="D31" s="4">
        <f>подсобка!C41*$B$31/100</f>
        <v>0</v>
      </c>
      <c r="E31" s="4">
        <f>подсобка!D41*$B$31/100</f>
        <v>0.95</v>
      </c>
      <c r="F31" s="4">
        <f>подсобка!E41*$B$31/100</f>
        <v>4.3</v>
      </c>
      <c r="G31" s="4">
        <f>подсобка!F41*$B$31/100</f>
        <v>0.005</v>
      </c>
      <c r="H31" s="4">
        <f>подсобка!G41*$B$31/100</f>
        <v>1</v>
      </c>
      <c r="I31" s="4">
        <f>подсобка!H41*$B$31/100</f>
        <v>0</v>
      </c>
      <c r="J31" s="4">
        <f>подсобка!I41*$B$31/100</f>
        <v>0.04</v>
      </c>
      <c r="K31" s="4">
        <f>подсобка!J41*$B$31/100</f>
        <v>3.1</v>
      </c>
      <c r="L31" s="4">
        <f>подсобка!K41*$B$31/100</f>
        <v>1.4</v>
      </c>
      <c r="M31" s="4">
        <f>подсобка!L41*$B$31/100</f>
        <v>5.8</v>
      </c>
      <c r="N31" s="4">
        <f>подсобка!M41*$B$31/100</f>
        <v>0.08</v>
      </c>
    </row>
    <row r="32" spans="1:14" s="15" customFormat="1" ht="18.75">
      <c r="A32" s="16" t="s">
        <v>235</v>
      </c>
      <c r="B32" s="4">
        <v>40</v>
      </c>
      <c r="C32" s="4">
        <f>подсобка!B75*$B$32/100</f>
        <v>0.48</v>
      </c>
      <c r="D32" s="4">
        <f>подсобка!C75*$B$32/100</f>
        <v>0</v>
      </c>
      <c r="E32" s="4">
        <f>подсобка!D75*$B$32/100</f>
        <v>2.84</v>
      </c>
      <c r="F32" s="4">
        <f>подсобка!E75*$B$32/100</f>
        <v>12.8</v>
      </c>
      <c r="G32" s="4">
        <f>подсобка!F75*$B$32/100</f>
        <v>0.004</v>
      </c>
      <c r="H32" s="4">
        <f>подсобка!G75*$B$32/100</f>
        <v>1.6</v>
      </c>
      <c r="I32" s="4">
        <f>подсобка!H75*$B$32/100</f>
        <v>0</v>
      </c>
      <c r="J32" s="4">
        <f>подсобка!I75*$B$32/100</f>
        <v>0.16</v>
      </c>
      <c r="K32" s="4">
        <f>подсобка!J75*$B$32/100</f>
        <v>6</v>
      </c>
      <c r="L32" s="4">
        <f>подсобка!K75*$B$32/100</f>
        <v>6.4</v>
      </c>
      <c r="M32" s="4">
        <f>подсобка!L75*$B$32/100</f>
        <v>11.6</v>
      </c>
      <c r="N32" s="4">
        <f>подсобка!M75*$B$32/100</f>
        <v>0.24</v>
      </c>
    </row>
    <row r="33" spans="1:14" s="15" customFormat="1" ht="18.75">
      <c r="A33" s="16" t="s">
        <v>222</v>
      </c>
      <c r="B33" s="4">
        <v>4</v>
      </c>
      <c r="C33" s="4">
        <f>подсобка!B92*$B$33/100</f>
        <v>0.14400000000000002</v>
      </c>
      <c r="D33" s="4">
        <f>подсобка!C92*$B$33/100</f>
        <v>0</v>
      </c>
      <c r="E33" s="4">
        <f>подсобка!D92*$B$33/100</f>
        <v>0.47200000000000003</v>
      </c>
      <c r="F33" s="4">
        <f>подсобка!E92*$B$33/100</f>
        <v>2.52</v>
      </c>
      <c r="G33" s="4">
        <f>подсобка!F92*$B$33/100</f>
        <v>0.002</v>
      </c>
      <c r="H33" s="4">
        <f>подсобка!G92*$B$33/100</f>
        <v>1.04</v>
      </c>
      <c r="I33" s="4">
        <f>подсобка!H92*$B$33/100</f>
        <v>0</v>
      </c>
      <c r="J33" s="4">
        <f>подсобка!I92*$B$33/100</f>
        <v>0.016</v>
      </c>
      <c r="K33" s="4">
        <f>подсобка!J92*$B$33/100</f>
        <v>0.8</v>
      </c>
      <c r="L33" s="4">
        <f>подсобка!K92*$B$33/100</f>
        <v>0</v>
      </c>
      <c r="M33" s="4">
        <f>подсобка!L92*$B$33/100</f>
        <v>2.8</v>
      </c>
      <c r="N33" s="4">
        <f>подсобка!M92*$B$33/100</f>
        <v>0.08</v>
      </c>
    </row>
    <row r="34" spans="1:14" s="15" customFormat="1" ht="18.75">
      <c r="A34" s="16" t="s">
        <v>193</v>
      </c>
      <c r="B34" s="4">
        <v>6</v>
      </c>
      <c r="C34" s="4">
        <f>подсобка!B107*$B$34/100</f>
        <v>0.42</v>
      </c>
      <c r="D34" s="4">
        <f>подсобка!C107*$B$34/100</f>
        <v>0.606</v>
      </c>
      <c r="E34" s="4">
        <f>подсобка!D107*$B$34/100</f>
        <v>0.041999999999999996</v>
      </c>
      <c r="F34" s="4">
        <f>подсобка!E107*$B$34/100</f>
        <v>9.42</v>
      </c>
      <c r="G34" s="4">
        <f>подсобка!F107*$B$34/100</f>
        <v>0.004200000000000001</v>
      </c>
      <c r="H34" s="4">
        <f>подсобка!G107*$B$34/100</f>
        <v>0</v>
      </c>
      <c r="I34" s="4">
        <f>подсобка!H107*$B$34/100</f>
        <v>0.020999999999999998</v>
      </c>
      <c r="J34" s="4">
        <f>подсобка!I107*$B$34/100</f>
        <v>0.12</v>
      </c>
      <c r="K34" s="4">
        <f>подсобка!J107*$B$34/100</f>
        <v>3.3</v>
      </c>
      <c r="L34" s="4">
        <f>подсобка!K107*$B$34/100</f>
        <v>3.24</v>
      </c>
      <c r="M34" s="4">
        <f>подсобка!L107*$B$34/100</f>
        <v>11.1</v>
      </c>
      <c r="N34" s="4">
        <f>подсобка!M107*$B$34/100</f>
        <v>0.16200000000000003</v>
      </c>
    </row>
    <row r="35" spans="1:14" s="15" customFormat="1" ht="18.75">
      <c r="A35" s="16" t="s">
        <v>251</v>
      </c>
      <c r="B35" s="4">
        <v>30</v>
      </c>
      <c r="C35" s="4">
        <f>подсобка!B17*$B$35/100</f>
        <v>3.45</v>
      </c>
      <c r="D35" s="4">
        <f>подсобка!C17*$B$35/100</f>
        <v>2.85</v>
      </c>
      <c r="E35" s="4">
        <f>подсобка!D17*$B$35/100</f>
        <v>0</v>
      </c>
      <c r="F35" s="4">
        <f>подсобка!E17*$B$35/100</f>
        <v>56.1</v>
      </c>
      <c r="G35" s="4">
        <f>подсобка!F17*$B$35/100</f>
        <v>0.018</v>
      </c>
      <c r="H35" s="4">
        <f>подсобка!G17*$B$35/100</f>
        <v>0</v>
      </c>
      <c r="I35" s="4">
        <f>подсобка!H17*$B$35/100</f>
        <v>0</v>
      </c>
      <c r="J35" s="4">
        <f>подсобка!I17*$B$35/100</f>
        <v>0.12</v>
      </c>
      <c r="K35" s="4">
        <f>подсобка!J17*$B$35/100</f>
        <v>2.7</v>
      </c>
      <c r="L35" s="4">
        <f>подсобка!K17*$B$35/100</f>
        <v>6.3</v>
      </c>
      <c r="M35" s="4">
        <f>подсобка!L17*$B$35/100</f>
        <v>59.4</v>
      </c>
      <c r="N35" s="4">
        <f>подсобка!M17*$B$35/100</f>
        <v>0.78</v>
      </c>
    </row>
    <row r="36" spans="1:14" ht="31.5">
      <c r="A36" s="17" t="s">
        <v>316</v>
      </c>
      <c r="B36" s="17" t="s">
        <v>317</v>
      </c>
      <c r="C36" s="17">
        <f>SUM(C37:C43)</f>
        <v>11.524000000000001</v>
      </c>
      <c r="D36" s="17">
        <f aca="true" t="shared" si="6" ref="D36:N36">SUM(D37:D43)</f>
        <v>12.795000000000002</v>
      </c>
      <c r="E36" s="17">
        <f t="shared" si="6"/>
        <v>24.197000000000003</v>
      </c>
      <c r="F36" s="17">
        <f t="shared" si="6"/>
        <v>301.82000000000005</v>
      </c>
      <c r="G36" s="17">
        <f t="shared" si="6"/>
        <v>0.252</v>
      </c>
      <c r="H36" s="17">
        <f t="shared" si="6"/>
        <v>42.44</v>
      </c>
      <c r="I36" s="17">
        <f t="shared" si="6"/>
        <v>0.025</v>
      </c>
      <c r="J36" s="17">
        <f t="shared" si="6"/>
        <v>3.966</v>
      </c>
      <c r="K36" s="17">
        <f t="shared" si="6"/>
        <v>35.5</v>
      </c>
      <c r="L36" s="17">
        <f t="shared" si="6"/>
        <v>63.55</v>
      </c>
      <c r="M36" s="17">
        <f t="shared" si="6"/>
        <v>268.25</v>
      </c>
      <c r="N36" s="17">
        <f t="shared" si="6"/>
        <v>3.85</v>
      </c>
    </row>
    <row r="37" spans="1:14" ht="15.75">
      <c r="A37" s="16" t="s">
        <v>318</v>
      </c>
      <c r="B37" s="4">
        <v>70</v>
      </c>
      <c r="C37" s="4">
        <f>подсобка!B17*$B$37/100</f>
        <v>8.05</v>
      </c>
      <c r="D37" s="4">
        <f>подсобка!C17*$B$37/100</f>
        <v>6.65</v>
      </c>
      <c r="E37" s="4">
        <f>подсобка!D17*$B$37/100</f>
        <v>0</v>
      </c>
      <c r="F37" s="4">
        <f>подсобка!E17*$B$37/100</f>
        <v>130.9</v>
      </c>
      <c r="G37" s="4">
        <f>подсобка!F17*$B$37/100</f>
        <v>0.042</v>
      </c>
      <c r="H37" s="4">
        <f>подсобка!G17*$B$37/100</f>
        <v>0</v>
      </c>
      <c r="I37" s="4">
        <f>подсобка!H17*$B$37/100</f>
        <v>0</v>
      </c>
      <c r="J37" s="4">
        <f>подсобка!I17*$B$37/100</f>
        <v>0.28</v>
      </c>
      <c r="K37" s="4">
        <f>подсобка!J17*$B$37/100</f>
        <v>6.3</v>
      </c>
      <c r="L37" s="4">
        <f>подсобка!K17*$B$37/100</f>
        <v>14.7</v>
      </c>
      <c r="M37" s="4">
        <f>подсобка!L17*$B$37/100</f>
        <v>138.6</v>
      </c>
      <c r="N37" s="4">
        <f>подсобка!M17*$B$37/100</f>
        <v>1.82</v>
      </c>
    </row>
    <row r="38" spans="1:14" ht="15.75">
      <c r="A38" s="16" t="s">
        <v>206</v>
      </c>
      <c r="B38" s="4">
        <v>200</v>
      </c>
      <c r="C38" s="4">
        <f>подсобка!B32*$B$38/100</f>
        <v>3</v>
      </c>
      <c r="D38" s="4">
        <f>подсобка!C32*$B$38/100</f>
        <v>0.2</v>
      </c>
      <c r="E38" s="4">
        <f>подсобка!D32*$B$38/100</f>
        <v>22</v>
      </c>
      <c r="F38" s="4">
        <f>подсобка!E32*$B$38/100</f>
        <v>100</v>
      </c>
      <c r="G38" s="4">
        <f>подсобка!F32*$B$38/100</f>
        <v>0.2</v>
      </c>
      <c r="H38" s="4">
        <f>подсобка!G32*$B$38/100</f>
        <v>40</v>
      </c>
      <c r="I38" s="4">
        <f>подсобка!H32*$B$38/100</f>
        <v>0</v>
      </c>
      <c r="J38" s="4">
        <f>подсобка!I32*$B$38/100</f>
        <v>0.8</v>
      </c>
      <c r="K38" s="4">
        <f>подсобка!J32*$B$38/100</f>
        <v>20</v>
      </c>
      <c r="L38" s="4">
        <f>подсобка!K32*$B$38/100</f>
        <v>46</v>
      </c>
      <c r="M38" s="4">
        <f>подсобка!L32*$B$38/100</f>
        <v>116</v>
      </c>
      <c r="N38" s="4">
        <f>подсобка!M32*$B$38/100</f>
        <v>1.8</v>
      </c>
    </row>
    <row r="39" spans="1:14" ht="15.75">
      <c r="A39" s="16" t="s">
        <v>319</v>
      </c>
      <c r="B39" s="4">
        <v>4</v>
      </c>
      <c r="C39" s="4">
        <f>подсобка!B92*$B$39/100</f>
        <v>0.14400000000000002</v>
      </c>
      <c r="D39" s="4">
        <f>подсобка!C92*$B$39/100</f>
        <v>0</v>
      </c>
      <c r="E39" s="4">
        <f>подсобка!D92*$B$39/100</f>
        <v>0.47200000000000003</v>
      </c>
      <c r="F39" s="4">
        <f>подсобка!E92*$B$39/100</f>
        <v>2.52</v>
      </c>
      <c r="G39" s="4">
        <f>подсобка!F92*$B$39/100</f>
        <v>0.002</v>
      </c>
      <c r="H39" s="4">
        <f>подсобка!G92*$B$39/100</f>
        <v>1.04</v>
      </c>
      <c r="I39" s="4">
        <f>подсобка!H92*$B$39/100</f>
        <v>0</v>
      </c>
      <c r="J39" s="4">
        <f>подсобка!I92*$B$39/100</f>
        <v>0.016</v>
      </c>
      <c r="K39" s="4">
        <f>подсобка!J92*$B$39/100</f>
        <v>0.8</v>
      </c>
      <c r="L39" s="4">
        <f>подсобка!K92*$B$39/100</f>
        <v>0</v>
      </c>
      <c r="M39" s="4">
        <f>подсобка!L92*$B$39/100</f>
        <v>2.8</v>
      </c>
      <c r="N39" s="4">
        <f>подсобка!M92*$B$39/100</f>
        <v>0.08</v>
      </c>
    </row>
    <row r="40" spans="1:14" ht="15.75">
      <c r="A40" s="16" t="s">
        <v>208</v>
      </c>
      <c r="B40" s="4">
        <v>10</v>
      </c>
      <c r="C40" s="4">
        <f>подсобка!B52*$B$40/100</f>
        <v>0.13</v>
      </c>
      <c r="D40" s="4">
        <f>подсобка!C52*$B$40/100</f>
        <v>0.03</v>
      </c>
      <c r="E40" s="4">
        <f>подсобка!D52*$B$40/100</f>
        <v>0.73</v>
      </c>
      <c r="F40" s="4">
        <f>подсобка!E52*$B$40/100</f>
        <v>3.6</v>
      </c>
      <c r="G40" s="4">
        <f>подсобка!F52*$B$40/100</f>
        <v>0.003</v>
      </c>
      <c r="H40" s="4">
        <f>подсобка!G52*$B$40/100</f>
        <v>0.4</v>
      </c>
      <c r="I40" s="4">
        <f>подсобка!H52*$B$40/100</f>
        <v>0</v>
      </c>
      <c r="J40" s="4">
        <f>подсобка!I52*$B$40/100</f>
        <v>0.04</v>
      </c>
      <c r="K40" s="4">
        <f>подсобка!J52*$B$40/100</f>
        <v>4.2</v>
      </c>
      <c r="L40" s="4">
        <f>подсобка!K52*$B$40/100</f>
        <v>1.3</v>
      </c>
      <c r="M40" s="4">
        <f>подсобка!L52*$B$40/100</f>
        <v>4.1</v>
      </c>
      <c r="N40" s="4">
        <f>подсобка!M52*$B$40/100</f>
        <v>0.06</v>
      </c>
    </row>
    <row r="41" spans="1:14" ht="15.75">
      <c r="A41" s="16" t="s">
        <v>249</v>
      </c>
      <c r="B41" s="4">
        <v>10</v>
      </c>
      <c r="C41" s="4">
        <f>подсобка!B41*$B$41/100</f>
        <v>0.17</v>
      </c>
      <c r="D41" s="4">
        <f>подсобка!C41*$B$41/100</f>
        <v>0</v>
      </c>
      <c r="E41" s="4">
        <f>подсобка!D41*$B$41/100</f>
        <v>0.95</v>
      </c>
      <c r="F41" s="4">
        <f>подсобка!E41*$B$41/100</f>
        <v>4.3</v>
      </c>
      <c r="G41" s="4">
        <f>подсобка!F41*$B$41/100</f>
        <v>0.005</v>
      </c>
      <c r="H41" s="4">
        <f>подсобка!G41*$B$41/100</f>
        <v>1</v>
      </c>
      <c r="I41" s="4">
        <f>подсобка!H41*$B$41/100</f>
        <v>0</v>
      </c>
      <c r="J41" s="4">
        <f>подсобка!I41*$B$41/100</f>
        <v>0.04</v>
      </c>
      <c r="K41" s="4">
        <f>подсобка!J41*$B$41/100</f>
        <v>3.1</v>
      </c>
      <c r="L41" s="4">
        <f>подсобка!K41*$B$41/100</f>
        <v>1.4</v>
      </c>
      <c r="M41" s="4">
        <f>подсобка!L41*$B$41/100</f>
        <v>5.8</v>
      </c>
      <c r="N41" s="4">
        <f>подсобка!M41*$B$41/100</f>
        <v>0.08</v>
      </c>
    </row>
    <row r="42" spans="1:14" ht="15.75">
      <c r="A42" s="16" t="s">
        <v>244</v>
      </c>
      <c r="B42" s="4">
        <v>4</v>
      </c>
      <c r="C42" s="4">
        <f>подсобка!B44*$B$42/100</f>
        <v>0</v>
      </c>
      <c r="D42" s="4">
        <f>подсобка!C44*$B$42/100</f>
        <v>2.84</v>
      </c>
      <c r="E42" s="4">
        <f>подсобка!D44*$B$42/100</f>
        <v>0</v>
      </c>
      <c r="F42" s="4">
        <f>подсобка!E44*$B$42/100</f>
        <v>28</v>
      </c>
      <c r="G42" s="4">
        <f>подсобка!F44*$B$42/100</f>
        <v>0</v>
      </c>
      <c r="H42" s="4">
        <f>подсобка!G44*$B$42/100</f>
        <v>0</v>
      </c>
      <c r="I42" s="4">
        <f>подсобка!H44*$B$42/100</f>
        <v>0</v>
      </c>
      <c r="J42" s="4">
        <f>подсобка!I44*$B$42/100</f>
        <v>2.68</v>
      </c>
      <c r="K42" s="4">
        <f>подсобка!J44*$B$42/100</f>
        <v>0</v>
      </c>
      <c r="L42" s="4">
        <f>подсобка!K44*$B$42/100</f>
        <v>0</v>
      </c>
      <c r="M42" s="4">
        <f>подсобка!L44*$B$42/100</f>
        <v>0</v>
      </c>
      <c r="N42" s="4">
        <f>подсобка!M44*$B$42/100</f>
        <v>0</v>
      </c>
    </row>
    <row r="43" spans="1:14" ht="15.75">
      <c r="A43" s="16" t="s">
        <v>200</v>
      </c>
      <c r="B43" s="4">
        <v>5</v>
      </c>
      <c r="C43" s="4">
        <f>подсобка!B45*$B$43/100</f>
        <v>0.03</v>
      </c>
      <c r="D43" s="4">
        <f>подсобка!C45*$B$43/100</f>
        <v>3.075</v>
      </c>
      <c r="E43" s="4">
        <f>подсобка!D45*$B$43/100</f>
        <v>0.045</v>
      </c>
      <c r="F43" s="4">
        <f>подсобка!E45*$B$43/100</f>
        <v>32.5</v>
      </c>
      <c r="G43" s="4">
        <f>подсобка!F45*$B$43/100</f>
        <v>0</v>
      </c>
      <c r="H43" s="4">
        <f>подсобка!G45*$B$43/100</f>
        <v>0</v>
      </c>
      <c r="I43" s="4">
        <f>подсобка!H45*$B$43/100</f>
        <v>0.025</v>
      </c>
      <c r="J43" s="4">
        <f>подсобка!I45*$B$43/100</f>
        <v>0.11</v>
      </c>
      <c r="K43" s="4">
        <f>подсобка!J45*$B$43/100</f>
        <v>1.1</v>
      </c>
      <c r="L43" s="4">
        <f>подсобка!K45*$B$43/100</f>
        <v>0.15</v>
      </c>
      <c r="M43" s="4">
        <f>подсобка!L45*$B$43/100</f>
        <v>0.95</v>
      </c>
      <c r="N43" s="4">
        <f>подсобка!M45*$B$43/100</f>
        <v>0.01</v>
      </c>
    </row>
    <row r="44" spans="1:14" ht="31.5">
      <c r="A44" s="17" t="s">
        <v>15</v>
      </c>
      <c r="B44" s="17" t="s">
        <v>16</v>
      </c>
      <c r="C44" s="17">
        <f>SUM(C45:C46)</f>
        <v>0.03</v>
      </c>
      <c r="D44" s="17">
        <f aca="true" t="shared" si="7" ref="D44:N44">SUM(D45:D46)</f>
        <v>0</v>
      </c>
      <c r="E44" s="17">
        <f t="shared" si="7"/>
        <v>10.575999999999999</v>
      </c>
      <c r="F44" s="17">
        <f t="shared" si="7"/>
        <v>39.36</v>
      </c>
      <c r="G44" s="17">
        <f t="shared" si="7"/>
        <v>0.0003</v>
      </c>
      <c r="H44" s="17">
        <f t="shared" si="7"/>
        <v>0.02</v>
      </c>
      <c r="I44" s="17">
        <f t="shared" si="7"/>
        <v>0.01</v>
      </c>
      <c r="J44" s="17">
        <f t="shared" si="7"/>
        <v>0</v>
      </c>
      <c r="K44" s="17">
        <f t="shared" si="7"/>
        <v>1.52</v>
      </c>
      <c r="L44" s="17">
        <f t="shared" si="7"/>
        <v>0.97</v>
      </c>
      <c r="M44" s="17">
        <f t="shared" si="7"/>
        <v>1.98</v>
      </c>
      <c r="N44" s="17">
        <f t="shared" si="7"/>
        <v>0.069</v>
      </c>
    </row>
    <row r="45" spans="1:14" ht="15.75">
      <c r="A45" s="16" t="s">
        <v>211</v>
      </c>
      <c r="B45" s="4">
        <v>10</v>
      </c>
      <c r="C45" s="4">
        <f>подсобка!B81*$B$45/100</f>
        <v>0.03</v>
      </c>
      <c r="D45" s="4">
        <f>подсобка!C81*$B$45/100</f>
        <v>0</v>
      </c>
      <c r="E45" s="4">
        <f>подсобка!D81*$B$45/100</f>
        <v>1.45</v>
      </c>
      <c r="F45" s="4">
        <f>подсобка!E81*$B$45/100</f>
        <v>5.56</v>
      </c>
      <c r="G45" s="4">
        <f>подсобка!F81*$B$45/100</f>
        <v>0.0003</v>
      </c>
      <c r="H45" s="4">
        <f>подсобка!G81*$B$45/100</f>
        <v>0.02</v>
      </c>
      <c r="I45" s="4">
        <f>подсобка!H81*$B$45/100</f>
        <v>0.01</v>
      </c>
      <c r="J45" s="4">
        <f>подсобка!I81*$B$45/100</f>
        <v>0</v>
      </c>
      <c r="K45" s="4">
        <f>подсобка!J81*$B$45/100</f>
        <v>1.26</v>
      </c>
      <c r="L45" s="4">
        <f>подсобка!K81*$B$45/100</f>
        <v>0.97</v>
      </c>
      <c r="M45" s="4">
        <f>подсобка!L81*$B$45/100</f>
        <v>1.98</v>
      </c>
      <c r="N45" s="4">
        <f>подсобка!M81*$B$45/100</f>
        <v>0.03</v>
      </c>
    </row>
    <row r="46" spans="1:14" s="15" customFormat="1" ht="18.75">
      <c r="A46" s="16" t="s">
        <v>204</v>
      </c>
      <c r="B46" s="4">
        <v>13</v>
      </c>
      <c r="C46" s="4">
        <f>подсобка!B73*$B$46/100</f>
        <v>0</v>
      </c>
      <c r="D46" s="4">
        <f>подсобка!C73*$B$46/100</f>
        <v>0</v>
      </c>
      <c r="E46" s="4">
        <f>подсобка!D73*$B$46/100</f>
        <v>9.126</v>
      </c>
      <c r="F46" s="4">
        <f>подсобка!E73*$B$46/100</f>
        <v>33.8</v>
      </c>
      <c r="G46" s="4">
        <f>подсобка!F73*$B$46/100</f>
        <v>0</v>
      </c>
      <c r="H46" s="4">
        <f>подсобка!G73*$B$46/100</f>
        <v>0</v>
      </c>
      <c r="I46" s="4">
        <f>подсобка!H73*$B$46/100</f>
        <v>0</v>
      </c>
      <c r="J46" s="4">
        <f>подсобка!I73*$B$46/100</f>
        <v>0</v>
      </c>
      <c r="K46" s="4">
        <f>подсобка!J73*$B$46/100</f>
        <v>0.26</v>
      </c>
      <c r="L46" s="4">
        <f>подсобка!K73*$B$46/100</f>
        <v>0</v>
      </c>
      <c r="M46" s="4">
        <f>подсобка!L73*$B$46/100</f>
        <v>0</v>
      </c>
      <c r="N46" s="4">
        <f>подсобка!M73*$B$46/100</f>
        <v>0.039</v>
      </c>
    </row>
    <row r="47" spans="1:14" ht="15.75">
      <c r="A47" s="17" t="s">
        <v>17</v>
      </c>
      <c r="B47" s="17">
        <v>30</v>
      </c>
      <c r="C47" s="17">
        <f>подсобка!B97*$B$47/100</f>
        <v>1.35</v>
      </c>
      <c r="D47" s="17">
        <f>подсобка!C97*$B$47/100</f>
        <v>0.18</v>
      </c>
      <c r="E47" s="17">
        <f>подсобка!D97*$B$47/100</f>
        <v>13.65</v>
      </c>
      <c r="F47" s="17">
        <f>подсобка!E97*$B$47/100</f>
        <v>54</v>
      </c>
      <c r="G47" s="17">
        <f>подсобка!F97*$B$47/100</f>
        <v>0.033</v>
      </c>
      <c r="H47" s="17">
        <f>подсобка!G97*$B$47/100</f>
        <v>0</v>
      </c>
      <c r="I47" s="17">
        <f>подсобка!H97*$B$47/100</f>
        <v>0</v>
      </c>
      <c r="J47" s="17">
        <f>подсобка!I97*$B$47/100</f>
        <v>0.9</v>
      </c>
      <c r="K47" s="17">
        <f>подсобка!J97*$B$47/100</f>
        <v>6</v>
      </c>
      <c r="L47" s="17">
        <f>подсобка!K97*$B$47/100</f>
        <v>4.2</v>
      </c>
      <c r="M47" s="17">
        <f>подсобка!L97*$B$47/100</f>
        <v>19.5</v>
      </c>
      <c r="N47" s="17">
        <f>подсобка!M97*$B$47/100</f>
        <v>0.27</v>
      </c>
    </row>
    <row r="48" spans="1:14" ht="15.75">
      <c r="A48" s="17" t="s">
        <v>18</v>
      </c>
      <c r="B48" s="17">
        <v>60</v>
      </c>
      <c r="C48" s="17">
        <f>подсобка!B98*$B$48/100</f>
        <v>1.5</v>
      </c>
      <c r="D48" s="17">
        <f>подсобка!C98*$B$48/100</f>
        <v>0.42</v>
      </c>
      <c r="E48" s="17">
        <f>подсобка!D98*$B$48/100</f>
        <v>15.84</v>
      </c>
      <c r="F48" s="17">
        <f>подсобка!E98*$B$48/100</f>
        <v>90</v>
      </c>
      <c r="G48" s="17">
        <f>подсобка!F98*$B$48/100</f>
        <v>0.048</v>
      </c>
      <c r="H48" s="17">
        <f>подсобка!G98*$B$48/100</f>
        <v>0</v>
      </c>
      <c r="I48" s="17">
        <f>подсобка!H98*$B$48/100</f>
        <v>0</v>
      </c>
      <c r="J48" s="17">
        <f>подсобка!I98*$B$48/100</f>
        <v>1.8</v>
      </c>
      <c r="K48" s="17">
        <f>подсобка!J98*$B$48/100</f>
        <v>12.6</v>
      </c>
      <c r="L48" s="17">
        <f>подсобка!K98*$B$48/100</f>
        <v>11.4</v>
      </c>
      <c r="M48" s="17">
        <f>подсобка!L98*$B$48/100</f>
        <v>52.2</v>
      </c>
      <c r="N48" s="17">
        <f>подсобка!M98*$B$48/100</f>
        <v>1.2</v>
      </c>
    </row>
    <row r="49" spans="1:14" ht="15.75">
      <c r="A49" s="18" t="s">
        <v>10</v>
      </c>
      <c r="B49" s="18"/>
      <c r="C49" s="18">
        <f>SUM(C21,C26,C36,C44,C47:C48)</f>
        <v>21.343000000000004</v>
      </c>
      <c r="D49" s="18">
        <f aca="true" t="shared" si="8" ref="D49:N49">SUM(D21,D26,D36,D44,D47:D48)</f>
        <v>24.166000000000004</v>
      </c>
      <c r="E49" s="18">
        <f t="shared" si="8"/>
        <v>79.087</v>
      </c>
      <c r="F49" s="18">
        <f t="shared" si="8"/>
        <v>702.7700000000001</v>
      </c>
      <c r="G49" s="18">
        <f t="shared" si="8"/>
        <v>0.458</v>
      </c>
      <c r="H49" s="18">
        <f t="shared" si="8"/>
        <v>82.42999999999999</v>
      </c>
      <c r="I49" s="18">
        <f t="shared" si="8"/>
        <v>0.09599999999999999</v>
      </c>
      <c r="J49" s="18">
        <f t="shared" si="8"/>
        <v>9.782</v>
      </c>
      <c r="K49" s="18">
        <f t="shared" si="8"/>
        <v>120.17</v>
      </c>
      <c r="L49" s="18">
        <f t="shared" si="8"/>
        <v>121.21000000000001</v>
      </c>
      <c r="M49" s="18">
        <f t="shared" si="8"/>
        <v>495.18</v>
      </c>
      <c r="N49" s="18">
        <f t="shared" si="8"/>
        <v>7.871000000000001</v>
      </c>
    </row>
    <row r="50" spans="1:14" ht="18.75">
      <c r="A50" s="2" t="s">
        <v>19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31.5">
      <c r="A51" s="17" t="s">
        <v>181</v>
      </c>
      <c r="B51" s="17" t="s">
        <v>182</v>
      </c>
      <c r="C51" s="17">
        <f>SUM(C52:C58)</f>
        <v>4.8740000000000006</v>
      </c>
      <c r="D51" s="17">
        <f>SUM(D52:D58)</f>
        <v>9.264999999999999</v>
      </c>
      <c r="E51" s="17">
        <f>SUM(E52:E58)</f>
        <v>35.747</v>
      </c>
      <c r="F51" s="17">
        <f>SUM(F52:F58)</f>
        <v>267.9</v>
      </c>
      <c r="G51" s="17">
        <f aca="true" t="shared" si="9" ref="G51:N51">SUM(G52:G58)</f>
        <v>0.1132</v>
      </c>
      <c r="H51" s="17">
        <f t="shared" si="9"/>
        <v>0.6</v>
      </c>
      <c r="I51" s="17">
        <f t="shared" si="9"/>
        <v>0.058</v>
      </c>
      <c r="J51" s="17">
        <f t="shared" si="9"/>
        <v>5.276000000000001</v>
      </c>
      <c r="K51" s="17">
        <f t="shared" si="9"/>
        <v>86.74</v>
      </c>
      <c r="L51" s="17">
        <f t="shared" si="9"/>
        <v>20.81</v>
      </c>
      <c r="M51" s="17">
        <f t="shared" si="9"/>
        <v>117.65</v>
      </c>
      <c r="N51" s="17">
        <f t="shared" si="9"/>
        <v>0.9260000000000002</v>
      </c>
    </row>
    <row r="52" spans="1:14" ht="15.75">
      <c r="A52" s="16" t="s">
        <v>197</v>
      </c>
      <c r="B52" s="4">
        <v>50</v>
      </c>
      <c r="C52" s="4">
        <f>подсобка!B54*$B$52/100</f>
        <v>2.85</v>
      </c>
      <c r="D52" s="4">
        <f>подсобка!C54*$B$52/100</f>
        <v>0.45</v>
      </c>
      <c r="E52" s="4">
        <f>подсобка!D54*$B$52/100</f>
        <v>25.65</v>
      </c>
      <c r="F52" s="4">
        <f>подсобка!E54*$B$52/100</f>
        <v>128</v>
      </c>
      <c r="G52" s="4">
        <f>подсобка!F54*$B$52/100</f>
        <v>0.085</v>
      </c>
      <c r="H52" s="4">
        <f>подсобка!G54*$B$52/100</f>
        <v>0</v>
      </c>
      <c r="I52" s="4">
        <f>подсобка!H54*$B$52/100</f>
        <v>0</v>
      </c>
      <c r="J52" s="4">
        <f>подсобка!I54*$B$52/100</f>
        <v>1.5</v>
      </c>
      <c r="K52" s="4">
        <f>подсобка!J54*$B$52/100</f>
        <v>9</v>
      </c>
      <c r="L52" s="4">
        <f>подсобка!K54*$B$52/100</f>
        <v>8</v>
      </c>
      <c r="M52" s="4">
        <f>подсобка!L54*$B$52/100</f>
        <v>43</v>
      </c>
      <c r="N52" s="4">
        <f>подсобка!M54*$B$52/100</f>
        <v>0.6</v>
      </c>
    </row>
    <row r="53" spans="1:14" ht="15.75">
      <c r="A53" s="16" t="s">
        <v>193</v>
      </c>
      <c r="B53" s="4">
        <v>6</v>
      </c>
      <c r="C53" s="4">
        <f>подсобка!B107*$B$53/100</f>
        <v>0.42</v>
      </c>
      <c r="D53" s="4">
        <f>подсобка!C107*$B$53/100</f>
        <v>0.606</v>
      </c>
      <c r="E53" s="4">
        <f>подсобка!D107*$B$53/100</f>
        <v>0.041999999999999996</v>
      </c>
      <c r="F53" s="4">
        <f>подсобка!E107*$B$53/100</f>
        <v>9.42</v>
      </c>
      <c r="G53" s="4">
        <f>подсобка!F107*$B$53/100</f>
        <v>0.004200000000000001</v>
      </c>
      <c r="H53" s="4">
        <f>подсобка!G107*$B$53/100</f>
        <v>0</v>
      </c>
      <c r="I53" s="4">
        <f>подсобка!H107*$B$53/100</f>
        <v>0.020999999999999998</v>
      </c>
      <c r="J53" s="4">
        <f>подсобка!I107*$B$53/100</f>
        <v>0.12</v>
      </c>
      <c r="K53" s="4">
        <f>подсобка!J107*$B$53/100</f>
        <v>3.3</v>
      </c>
      <c r="L53" s="4">
        <f>подсобка!K107*$B$53/100</f>
        <v>3.24</v>
      </c>
      <c r="M53" s="4">
        <f>подсобка!L107*$B$53/100</f>
        <v>11.1</v>
      </c>
      <c r="N53" s="4">
        <f>подсобка!M107*$B$53/100</f>
        <v>0.16200000000000003</v>
      </c>
    </row>
    <row r="54" spans="1:14" ht="15.75">
      <c r="A54" s="16" t="s">
        <v>21</v>
      </c>
      <c r="B54" s="4" t="s">
        <v>194</v>
      </c>
      <c r="C54" s="4">
        <f>подсобка!B48*$B$54/100</f>
        <v>1.32</v>
      </c>
      <c r="D54" s="4">
        <f>подсобка!C48*$B$54/100</f>
        <v>1.44</v>
      </c>
      <c r="E54" s="4">
        <f>подсобка!D48*$B$54/100</f>
        <v>2.82</v>
      </c>
      <c r="F54" s="4">
        <f>подсобка!E48*$B$54/100</f>
        <v>34.8</v>
      </c>
      <c r="G54" s="4">
        <f>подсобка!F48*$B$54/100</f>
        <v>0.012</v>
      </c>
      <c r="H54" s="4">
        <f>подсобка!G48*$B$54/100</f>
        <v>0.6</v>
      </c>
      <c r="I54" s="4">
        <f>подсобка!H48*$B$54/100</f>
        <v>0.012</v>
      </c>
      <c r="J54" s="4">
        <f>подсобка!I48*$B$54/100</f>
        <v>0.18</v>
      </c>
      <c r="K54" s="4">
        <f>подсобка!J48*$B$54/100</f>
        <v>72.6</v>
      </c>
      <c r="L54" s="4">
        <f>подсобка!K48*$B$54/100</f>
        <v>8.4</v>
      </c>
      <c r="M54" s="4">
        <f>подсобка!L48*$B$54/100</f>
        <v>54.6</v>
      </c>
      <c r="N54" s="4">
        <f>подсобка!M48*$B$54/100</f>
        <v>0.06</v>
      </c>
    </row>
    <row r="55" spans="1:14" ht="15.75">
      <c r="A55" s="16" t="s">
        <v>198</v>
      </c>
      <c r="B55" s="4" t="s">
        <v>255</v>
      </c>
      <c r="C55" s="4">
        <f>подсобка!B44*$B$55/100</f>
        <v>0</v>
      </c>
      <c r="D55" s="4">
        <f>подсобка!C44*$B$55/100</f>
        <v>3.55</v>
      </c>
      <c r="E55" s="4">
        <f>подсобка!D44*$B$55/100</f>
        <v>0</v>
      </c>
      <c r="F55" s="4">
        <f>подсобка!E44*$B$55/100</f>
        <v>35</v>
      </c>
      <c r="G55" s="4">
        <f>подсобка!F44*$B$55/100</f>
        <v>0</v>
      </c>
      <c r="H55" s="4">
        <f>подсобка!G44*$B$55/100</f>
        <v>0</v>
      </c>
      <c r="I55" s="4">
        <f>подсобка!H44*$B$55/100</f>
        <v>0</v>
      </c>
      <c r="J55" s="4">
        <f>подсобка!I44*$B$55/100</f>
        <v>3.35</v>
      </c>
      <c r="K55" s="4">
        <f>подсобка!J44*$B$55/100</f>
        <v>0</v>
      </c>
      <c r="L55" s="4">
        <f>подсобка!K44*$B$55/100</f>
        <v>0</v>
      </c>
      <c r="M55" s="4">
        <f>подсобка!L44*$B$55/100</f>
        <v>0</v>
      </c>
      <c r="N55" s="4">
        <f>подсобка!M44*$B$55/100</f>
        <v>0</v>
      </c>
    </row>
    <row r="56" spans="1:14" ht="15.75">
      <c r="A56" s="16" t="s">
        <v>195</v>
      </c>
      <c r="B56" s="4" t="s">
        <v>255</v>
      </c>
      <c r="C56" s="4">
        <f>подсобка!B45*$B$56/100</f>
        <v>0.03</v>
      </c>
      <c r="D56" s="4">
        <f>подсобка!C45*$B$56/100</f>
        <v>3.075</v>
      </c>
      <c r="E56" s="4">
        <f>подсобка!D45*$B$56/100</f>
        <v>0.045</v>
      </c>
      <c r="F56" s="4">
        <f>подсобка!E45*$B$56/100</f>
        <v>32.5</v>
      </c>
      <c r="G56" s="4">
        <f>подсобка!F45*$B$56/100</f>
        <v>0</v>
      </c>
      <c r="H56" s="4">
        <f>подсобка!G45*$B$56/100</f>
        <v>0</v>
      </c>
      <c r="I56" s="4">
        <f>подсобка!H45*$B$56/100</f>
        <v>0.025</v>
      </c>
      <c r="J56" s="4">
        <f>подсобка!I45*$B$56/100</f>
        <v>0.11</v>
      </c>
      <c r="K56" s="4">
        <f>подсобка!J45*$B$56/100</f>
        <v>1.1</v>
      </c>
      <c r="L56" s="4">
        <f>подсобка!K45*$B$56/100</f>
        <v>0.15</v>
      </c>
      <c r="M56" s="4">
        <f>подсобка!L45*$B$56/100</f>
        <v>0.95</v>
      </c>
      <c r="N56" s="4">
        <f>подсобка!M45*$B$56/100</f>
        <v>0.01</v>
      </c>
    </row>
    <row r="57" spans="1:14" ht="15.75">
      <c r="A57" s="16" t="s">
        <v>257</v>
      </c>
      <c r="B57" s="4">
        <v>10</v>
      </c>
      <c r="C57" s="4">
        <f>подсобка!B73*$B$57/100</f>
        <v>0</v>
      </c>
      <c r="D57" s="4">
        <f>подсобка!C73*$B$57/100</f>
        <v>0</v>
      </c>
      <c r="E57" s="4">
        <f>подсобка!D73*$B$57/100</f>
        <v>7.02</v>
      </c>
      <c r="F57" s="4">
        <f>подсобка!E73*$B$57/100</f>
        <v>26</v>
      </c>
      <c r="G57" s="4">
        <f>подсобка!F73*$B$57/100</f>
        <v>0</v>
      </c>
      <c r="H57" s="4">
        <f>подсобка!G73*$B$57/100</f>
        <v>0</v>
      </c>
      <c r="I57" s="4">
        <f>подсобка!H73*$B$57/100</f>
        <v>0</v>
      </c>
      <c r="J57" s="4">
        <f>подсобка!I73*$B$57/100</f>
        <v>0</v>
      </c>
      <c r="K57" s="4">
        <f>подсобка!J73*$B$57/100</f>
        <v>0.2</v>
      </c>
      <c r="L57" s="4">
        <f>подсобка!K73*$B$57/100</f>
        <v>0</v>
      </c>
      <c r="M57" s="4">
        <f>подсобка!L73*$B$57/100</f>
        <v>0</v>
      </c>
      <c r="N57" s="4">
        <f>подсобка!M73*$B$57/100</f>
        <v>0.03</v>
      </c>
    </row>
    <row r="58" spans="1:14" ht="15.75">
      <c r="A58" s="16" t="s">
        <v>214</v>
      </c>
      <c r="B58" s="4">
        <v>2</v>
      </c>
      <c r="C58" s="4">
        <f>подсобка!B26*$B$58/100</f>
        <v>0.254</v>
      </c>
      <c r="D58" s="4">
        <f>подсобка!C26*$B$58/100</f>
        <v>0.14400000000000002</v>
      </c>
      <c r="E58" s="4">
        <f>подсобка!D26*$B$58/100</f>
        <v>0.17</v>
      </c>
      <c r="F58" s="4">
        <f>подсобка!E26*$B$58/100</f>
        <v>2.18</v>
      </c>
      <c r="G58" s="4">
        <f>подсобка!F26*$B$58/100</f>
        <v>0.012</v>
      </c>
      <c r="H58" s="4">
        <f>подсобка!G26*$B$58/100</f>
        <v>0</v>
      </c>
      <c r="I58" s="4">
        <f>подсобка!H26*$B$58/100</f>
        <v>0</v>
      </c>
      <c r="J58" s="4">
        <f>подсобка!I26*$B$58/100</f>
        <v>0.016</v>
      </c>
      <c r="K58" s="4">
        <f>подсобка!J26*$B$58/100</f>
        <v>0.54</v>
      </c>
      <c r="L58" s="4">
        <f>подсобка!K26*$B$58/100</f>
        <v>1.02</v>
      </c>
      <c r="M58" s="4">
        <f>подсобка!L26*$B$58/100</f>
        <v>8</v>
      </c>
      <c r="N58" s="4">
        <f>подсобка!M26*$B$58/100</f>
        <v>0.064</v>
      </c>
    </row>
    <row r="59" spans="1:14" ht="15.75">
      <c r="A59" s="17" t="s">
        <v>358</v>
      </c>
      <c r="B59" s="17">
        <v>200</v>
      </c>
      <c r="C59" s="17">
        <v>5.6</v>
      </c>
      <c r="D59" s="17">
        <v>6.4</v>
      </c>
      <c r="E59" s="17">
        <v>9.4</v>
      </c>
      <c r="F59" s="17">
        <v>116</v>
      </c>
      <c r="G59" s="17">
        <v>0.8</v>
      </c>
      <c r="H59" s="17">
        <v>2.6</v>
      </c>
      <c r="I59" s="17">
        <v>0.02</v>
      </c>
      <c r="J59" s="17">
        <v>0.22</v>
      </c>
      <c r="K59" s="17">
        <v>240</v>
      </c>
      <c r="L59" s="17">
        <v>28</v>
      </c>
      <c r="M59" s="17">
        <v>180</v>
      </c>
      <c r="N59" s="17">
        <v>0.12</v>
      </c>
    </row>
    <row r="60" spans="1:14" ht="15.75">
      <c r="A60" s="18" t="s">
        <v>10</v>
      </c>
      <c r="B60" s="18"/>
      <c r="C60" s="18">
        <f aca="true" t="shared" si="10" ref="C60:N60">SUM(C51,C59)</f>
        <v>10.474</v>
      </c>
      <c r="D60" s="18">
        <f t="shared" si="10"/>
        <v>15.665</v>
      </c>
      <c r="E60" s="18">
        <f t="shared" si="10"/>
        <v>45.147</v>
      </c>
      <c r="F60" s="18">
        <f t="shared" si="10"/>
        <v>383.9</v>
      </c>
      <c r="G60" s="18">
        <f t="shared" si="10"/>
        <v>0.9132</v>
      </c>
      <c r="H60" s="18">
        <f t="shared" si="10"/>
        <v>3.2</v>
      </c>
      <c r="I60" s="18">
        <f t="shared" si="10"/>
        <v>0.078</v>
      </c>
      <c r="J60" s="18">
        <f t="shared" si="10"/>
        <v>5.496</v>
      </c>
      <c r="K60" s="18">
        <f t="shared" si="10"/>
        <v>326.74</v>
      </c>
      <c r="L60" s="18">
        <f t="shared" si="10"/>
        <v>48.81</v>
      </c>
      <c r="M60" s="18">
        <f t="shared" si="10"/>
        <v>297.65</v>
      </c>
      <c r="N60" s="18">
        <f t="shared" si="10"/>
        <v>1.0460000000000003</v>
      </c>
    </row>
    <row r="61" spans="1:14" ht="18.75">
      <c r="A61" s="23" t="s">
        <v>25</v>
      </c>
      <c r="B61" s="27"/>
      <c r="C61" s="24">
        <v>50.67</v>
      </c>
      <c r="D61" s="24">
        <v>61.5</v>
      </c>
      <c r="E61" s="24">
        <v>200.23</v>
      </c>
      <c r="F61" s="24">
        <v>1661.71</v>
      </c>
      <c r="G61" s="24">
        <f>SUM(G51:G60)</f>
        <v>1.9396</v>
      </c>
      <c r="H61" s="24">
        <v>91.87</v>
      </c>
      <c r="I61" s="24">
        <v>0.33</v>
      </c>
      <c r="J61" s="24">
        <v>17.805</v>
      </c>
      <c r="K61" s="24">
        <v>1037.37</v>
      </c>
      <c r="L61" s="24">
        <v>282.05</v>
      </c>
      <c r="M61" s="24">
        <v>1337.83</v>
      </c>
      <c r="N61" s="24">
        <v>12.852</v>
      </c>
    </row>
  </sheetData>
  <mergeCells count="7">
    <mergeCell ref="F2:F3"/>
    <mergeCell ref="A2:A3"/>
    <mergeCell ref="B2:B3"/>
    <mergeCell ref="A1:N1"/>
    <mergeCell ref="G2:J2"/>
    <mergeCell ref="K2:N2"/>
    <mergeCell ref="C2:E2"/>
  </mergeCells>
  <conditionalFormatting sqref="G61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1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1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1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1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1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1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1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1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1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1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1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67"/>
  <sheetViews>
    <sheetView zoomScale="79" zoomScaleNormal="79" workbookViewId="0" topLeftCell="A1">
      <selection activeCell="C77" sqref="C77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359</v>
      </c>
      <c r="B5" s="17" t="s">
        <v>304</v>
      </c>
      <c r="C5" s="17">
        <f aca="true" t="shared" si="0" ref="C5:N5">SUM(C6:C9)</f>
        <v>5.618000000000001</v>
      </c>
      <c r="D5" s="17">
        <f t="shared" si="0"/>
        <v>8.073</v>
      </c>
      <c r="E5" s="17">
        <f t="shared" si="0"/>
        <v>21.997</v>
      </c>
      <c r="F5" s="17">
        <f t="shared" si="0"/>
        <v>207.7</v>
      </c>
      <c r="G5" s="17">
        <f t="shared" si="0"/>
        <v>0.0774</v>
      </c>
      <c r="H5" s="17">
        <f t="shared" si="0"/>
        <v>2</v>
      </c>
      <c r="I5" s="17">
        <f t="shared" si="0"/>
        <v>0.065</v>
      </c>
      <c r="J5" s="17">
        <f t="shared" si="0"/>
        <v>1.37</v>
      </c>
      <c r="K5" s="17">
        <f t="shared" si="0"/>
        <v>247.16</v>
      </c>
      <c r="L5" s="17">
        <f t="shared" si="0"/>
        <v>31.669999999999998</v>
      </c>
      <c r="M5" s="17">
        <f t="shared" si="0"/>
        <v>202.08999999999997</v>
      </c>
      <c r="N5" s="17">
        <f t="shared" si="0"/>
        <v>0.48900000000000005</v>
      </c>
    </row>
    <row r="6" spans="1:14" s="15" customFormat="1" ht="18.75">
      <c r="A6" s="16" t="s">
        <v>21</v>
      </c>
      <c r="B6" s="4">
        <v>200</v>
      </c>
      <c r="C6" s="4">
        <f>подсобка!B48*$B$6/100</f>
        <v>4.4</v>
      </c>
      <c r="D6" s="4">
        <f>подсобка!C48*$B$6/100</f>
        <v>4.8</v>
      </c>
      <c r="E6" s="4">
        <f>подсобка!D48*$B$6/100</f>
        <v>9.4</v>
      </c>
      <c r="F6" s="4">
        <f>подсобка!E48*$B$6/100</f>
        <v>116</v>
      </c>
      <c r="G6" s="4">
        <f>подсобка!F48*$B$6/100</f>
        <v>0.04</v>
      </c>
      <c r="H6" s="4">
        <f>подсобка!G48*$B$6/100</f>
        <v>2</v>
      </c>
      <c r="I6" s="4">
        <f>подсобка!H48*$B$6/100</f>
        <v>0.04</v>
      </c>
      <c r="J6" s="4">
        <f>подсобка!I48*$B$6/100</f>
        <v>0.6</v>
      </c>
      <c r="K6" s="4">
        <f>подсобка!J48*$B$6/100</f>
        <v>242</v>
      </c>
      <c r="L6" s="4">
        <f>подсобка!K48*$B$6/100</f>
        <v>28</v>
      </c>
      <c r="M6" s="4">
        <f>подсобка!L48*$B$6/100</f>
        <v>182</v>
      </c>
      <c r="N6" s="4">
        <f>подсобка!M48*$B$6/100</f>
        <v>0.2</v>
      </c>
    </row>
    <row r="7" spans="1:14" s="15" customFormat="1" ht="18.75">
      <c r="A7" s="16" t="s">
        <v>360</v>
      </c>
      <c r="B7" s="4">
        <v>22</v>
      </c>
      <c r="C7" s="4">
        <f>подсобка!B42*$B$7/100</f>
        <v>1.1880000000000002</v>
      </c>
      <c r="D7" s="4">
        <f>подсобка!C42*$B$7/100</f>
        <v>0.198</v>
      </c>
      <c r="E7" s="4">
        <f>подсобка!D42*$B$7/100</f>
        <v>9.042</v>
      </c>
      <c r="F7" s="4">
        <f>подсобка!E42*$B$7/100</f>
        <v>46.2</v>
      </c>
      <c r="G7" s="4">
        <f>подсобка!F42*$B$7/100</f>
        <v>0.0374</v>
      </c>
      <c r="H7" s="4">
        <f>подсобка!G42*$B$7/100</f>
        <v>0</v>
      </c>
      <c r="I7" s="4">
        <f>подсобка!H42*$B$7/100</f>
        <v>0</v>
      </c>
      <c r="J7" s="4">
        <f>подсобка!I42*$B$7/100</f>
        <v>0.66</v>
      </c>
      <c r="K7" s="4">
        <f>подсобка!J42*$B$7/100</f>
        <v>3.96</v>
      </c>
      <c r="L7" s="4">
        <f>подсобка!K42*$B$7/100</f>
        <v>3.52</v>
      </c>
      <c r="M7" s="4">
        <f>подсобка!L42*$B$7/100</f>
        <v>19.14</v>
      </c>
      <c r="N7" s="4">
        <f>подсобка!M42*$B$7/100</f>
        <v>0.264</v>
      </c>
    </row>
    <row r="8" spans="1:14" s="15" customFormat="1" ht="18.75">
      <c r="A8" s="16" t="s">
        <v>195</v>
      </c>
      <c r="B8" s="4">
        <v>5</v>
      </c>
      <c r="C8" s="4">
        <f>подсобка!B45*$B$8/100</f>
        <v>0.03</v>
      </c>
      <c r="D8" s="4">
        <f>подсобка!C45*$B$8/100</f>
        <v>3.075</v>
      </c>
      <c r="E8" s="4">
        <f>подсобка!D45*$B$8/100</f>
        <v>0.045</v>
      </c>
      <c r="F8" s="4">
        <f>подсобка!E45*$B$8/100</f>
        <v>32.5</v>
      </c>
      <c r="G8" s="4">
        <f>подсобка!F45*$B$8/100</f>
        <v>0</v>
      </c>
      <c r="H8" s="4">
        <f>подсобка!G45*$B$8/100</f>
        <v>0</v>
      </c>
      <c r="I8" s="4">
        <f>подсобка!H45*$B$8/100</f>
        <v>0.025</v>
      </c>
      <c r="J8" s="4">
        <f>подсобка!I45*$B$8/100</f>
        <v>0.11</v>
      </c>
      <c r="K8" s="4">
        <f>подсобка!J45*$B$8/100</f>
        <v>1.1</v>
      </c>
      <c r="L8" s="4">
        <f>подсобка!K45*$B$8/100</f>
        <v>0.15</v>
      </c>
      <c r="M8" s="4">
        <f>подсобка!L45*$B$8/100</f>
        <v>0.95</v>
      </c>
      <c r="N8" s="4">
        <f>подсобка!M45*$B$8/100</f>
        <v>0.01</v>
      </c>
    </row>
    <row r="9" spans="1:14" s="15" customFormat="1" ht="18.75">
      <c r="A9" s="16" t="s">
        <v>204</v>
      </c>
      <c r="B9" s="4">
        <v>5</v>
      </c>
      <c r="C9" s="4">
        <f>подсобка!B73*$B$9/100</f>
        <v>0</v>
      </c>
      <c r="D9" s="4">
        <f>подсобка!C73*$B$9/100</f>
        <v>0</v>
      </c>
      <c r="E9" s="4">
        <f>подсобка!D73*$B$9/100</f>
        <v>3.51</v>
      </c>
      <c r="F9" s="4">
        <f>подсобка!E73*$B$9/100</f>
        <v>13</v>
      </c>
      <c r="G9" s="4">
        <f>подсобка!F73*$B$9/100</f>
        <v>0</v>
      </c>
      <c r="H9" s="4">
        <f>подсобка!G73*$B$9/100</f>
        <v>0</v>
      </c>
      <c r="I9" s="4">
        <f>подсобка!H73*$B$9/100</f>
        <v>0</v>
      </c>
      <c r="J9" s="4">
        <f>подсобка!I73*$B$9/100</f>
        <v>0</v>
      </c>
      <c r="K9" s="4">
        <f>подсобка!J73*$B$9/100</f>
        <v>0.1</v>
      </c>
      <c r="L9" s="4">
        <f>подсобка!K73*$B$9/100</f>
        <v>0</v>
      </c>
      <c r="M9" s="4">
        <f>подсобка!L73*$B$9/100</f>
        <v>0</v>
      </c>
      <c r="N9" s="4">
        <f>подсобка!M73*$B$9/100</f>
        <v>0.015</v>
      </c>
    </row>
    <row r="10" spans="1:14" s="15" customFormat="1" ht="18.75">
      <c r="A10" s="17" t="s">
        <v>137</v>
      </c>
      <c r="B10" s="17" t="s">
        <v>16</v>
      </c>
      <c r="C10" s="17">
        <f aca="true" t="shared" si="1" ref="C10:N10">SUM(C11:C13)</f>
        <v>4.763</v>
      </c>
      <c r="D10" s="17">
        <f t="shared" si="1"/>
        <v>5.0625</v>
      </c>
      <c r="E10" s="17">
        <f t="shared" si="1"/>
        <v>16.8385</v>
      </c>
      <c r="F10" s="17">
        <f t="shared" si="1"/>
        <v>147.595</v>
      </c>
      <c r="G10" s="17">
        <f t="shared" si="1"/>
        <v>0.0415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242.47</v>
      </c>
      <c r="L10" s="17">
        <f t="shared" si="1"/>
        <v>29.35</v>
      </c>
      <c r="M10" s="17">
        <f t="shared" si="1"/>
        <v>193.565</v>
      </c>
      <c r="N10" s="17">
        <f t="shared" si="1"/>
        <v>0.40549999999999997</v>
      </c>
    </row>
    <row r="11" spans="1:14" s="15" customFormat="1" ht="18.75">
      <c r="A11" s="16" t="s">
        <v>219</v>
      </c>
      <c r="B11" s="4">
        <v>1.5</v>
      </c>
      <c r="C11" s="4">
        <f>подсобка!B30*$B$11/100</f>
        <v>0.363</v>
      </c>
      <c r="D11" s="4">
        <f>подсобка!C30*$B$11/100</f>
        <v>0.2625</v>
      </c>
      <c r="E11" s="4">
        <f>подсобка!D30*$B$11/100</f>
        <v>0.4184999999999999</v>
      </c>
      <c r="F11" s="4">
        <f>подсобка!E30*$B$11/100</f>
        <v>5.595</v>
      </c>
      <c r="G11" s="4">
        <f>подсобка!F30*$B$11/100</f>
        <v>0.0015000000000000002</v>
      </c>
      <c r="H11" s="4">
        <f>подсобка!G30*$B$11/100</f>
        <v>0</v>
      </c>
      <c r="I11" s="4">
        <f>подсобка!H30*$B$11/100</f>
        <v>0</v>
      </c>
      <c r="J11" s="4">
        <f>подсобка!I30*$B$11/100</f>
        <v>0</v>
      </c>
      <c r="K11" s="4">
        <f>подсобка!J30*$B$11/100</f>
        <v>0.27</v>
      </c>
      <c r="L11" s="4">
        <f>подсобка!K30*$B$11/100</f>
        <v>1.35</v>
      </c>
      <c r="M11" s="4">
        <f>подсобка!L30*$B$11/100</f>
        <v>11.565</v>
      </c>
      <c r="N11" s="4">
        <f>подсобка!M30*$B$11/100</f>
        <v>0.17549999999999996</v>
      </c>
    </row>
    <row r="12" spans="1:14" s="15" customFormat="1" ht="18.75">
      <c r="A12" s="16" t="s">
        <v>21</v>
      </c>
      <c r="B12" s="4">
        <v>200</v>
      </c>
      <c r="C12" s="4">
        <f>подсобка!B48*$B$12/100</f>
        <v>4.4</v>
      </c>
      <c r="D12" s="4">
        <f>подсобка!C48*$B$12/100</f>
        <v>4.8</v>
      </c>
      <c r="E12" s="4">
        <f>подсобка!D48*$B$12/100</f>
        <v>9.4</v>
      </c>
      <c r="F12" s="4">
        <f>подсобка!E48*$B$12/100</f>
        <v>116</v>
      </c>
      <c r="G12" s="4">
        <f>подсобка!F48*$B$12/100</f>
        <v>0.04</v>
      </c>
      <c r="H12" s="4">
        <f>подсобка!G48*$B$12/100</f>
        <v>2</v>
      </c>
      <c r="I12" s="4">
        <f>подсобка!H48*$B$12/100</f>
        <v>0.04</v>
      </c>
      <c r="J12" s="4">
        <f>подсобка!I48*$B$12/100</f>
        <v>0.6</v>
      </c>
      <c r="K12" s="4">
        <f>подсобка!J48*$B$12/100</f>
        <v>242</v>
      </c>
      <c r="L12" s="4">
        <f>подсобка!K48*$B$12/100</f>
        <v>28</v>
      </c>
      <c r="M12" s="4">
        <f>подсобка!L48*$B$12/100</f>
        <v>182</v>
      </c>
      <c r="N12" s="4">
        <f>подсобка!M48*$B$12/100</f>
        <v>0.2</v>
      </c>
    </row>
    <row r="13" spans="1:14" s="15" customFormat="1" ht="18.75">
      <c r="A13" s="16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18.75">
      <c r="A14" s="17" t="s">
        <v>8</v>
      </c>
      <c r="B14" s="17" t="s">
        <v>9</v>
      </c>
      <c r="C14" s="17">
        <f aca="true" t="shared" si="2" ref="C14:N14">SUM(C15:C16)</f>
        <v>1.91</v>
      </c>
      <c r="D14" s="17">
        <f t="shared" si="2"/>
        <v>3.475</v>
      </c>
      <c r="E14" s="17">
        <f t="shared" si="2"/>
        <v>13.045</v>
      </c>
      <c r="F14" s="17">
        <f t="shared" si="2"/>
        <v>108.5</v>
      </c>
      <c r="G14" s="17">
        <f t="shared" si="2"/>
        <v>0.044000000000000004</v>
      </c>
      <c r="H14" s="17">
        <f t="shared" si="2"/>
        <v>0</v>
      </c>
      <c r="I14" s="17">
        <f t="shared" si="2"/>
        <v>0.025</v>
      </c>
      <c r="J14" s="17">
        <f t="shared" si="2"/>
        <v>0.11</v>
      </c>
      <c r="K14" s="17">
        <f t="shared" si="2"/>
        <v>11.1</v>
      </c>
      <c r="L14" s="17">
        <f t="shared" si="2"/>
        <v>14.15</v>
      </c>
      <c r="M14" s="17">
        <f t="shared" si="2"/>
        <v>35.35</v>
      </c>
      <c r="N14" s="17">
        <f t="shared" si="2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s="15" customFormat="1" ht="18.75">
      <c r="A17" s="18" t="s">
        <v>10</v>
      </c>
      <c r="B17" s="18"/>
      <c r="C17" s="18">
        <f aca="true" t="shared" si="3" ref="C17:N17">SUM(C5,C10,C14)</f>
        <v>12.291</v>
      </c>
      <c r="D17" s="18">
        <f t="shared" si="3"/>
        <v>16.610500000000002</v>
      </c>
      <c r="E17" s="18">
        <f t="shared" si="3"/>
        <v>51.8805</v>
      </c>
      <c r="F17" s="18">
        <f t="shared" si="3"/>
        <v>463.79499999999996</v>
      </c>
      <c r="G17" s="18">
        <f t="shared" si="3"/>
        <v>0.16290000000000002</v>
      </c>
      <c r="H17" s="18">
        <f t="shared" si="3"/>
        <v>4</v>
      </c>
      <c r="I17" s="18">
        <f t="shared" si="3"/>
        <v>0.13</v>
      </c>
      <c r="J17" s="18">
        <f t="shared" si="3"/>
        <v>2.08</v>
      </c>
      <c r="K17" s="18">
        <f t="shared" si="3"/>
        <v>500.73</v>
      </c>
      <c r="L17" s="18">
        <f t="shared" si="3"/>
        <v>75.17</v>
      </c>
      <c r="M17" s="18">
        <f t="shared" si="3"/>
        <v>431.005</v>
      </c>
      <c r="N17" s="18">
        <f t="shared" si="3"/>
        <v>1.5445000000000002</v>
      </c>
    </row>
    <row r="18" spans="1:14" s="15" customFormat="1" ht="18.75">
      <c r="A18" s="5" t="s">
        <v>11</v>
      </c>
      <c r="B18" s="19">
        <v>100</v>
      </c>
      <c r="C18" s="18">
        <f>подсобка!B106*$B$18/100</f>
        <v>0.5</v>
      </c>
      <c r="D18" s="18">
        <f>подсобка!C106*$B$18/100</f>
        <v>0</v>
      </c>
      <c r="E18" s="18">
        <f>подсобка!D106*$B$18/100</f>
        <v>11.7</v>
      </c>
      <c r="F18" s="18">
        <f>подсобка!E106*$B$18/100</f>
        <v>47</v>
      </c>
      <c r="G18" s="18">
        <f>подсобка!F106*$B$18/100</f>
        <v>0.01</v>
      </c>
      <c r="H18" s="18">
        <f>подсобка!G106*$B$18/100</f>
        <v>2</v>
      </c>
      <c r="I18" s="18">
        <f>подсобка!H106*$B$18/100</f>
        <v>0</v>
      </c>
      <c r="J18" s="18">
        <f>подсобка!I106*$B$18/100</f>
        <v>0</v>
      </c>
      <c r="K18" s="18">
        <f>подсобка!J106*$B$18/100</f>
        <v>8</v>
      </c>
      <c r="L18" s="18">
        <f>подсобка!K106*$B$18/100</f>
        <v>5</v>
      </c>
      <c r="M18" s="18">
        <f>подсобка!L106*$B$18/100</f>
        <v>9</v>
      </c>
      <c r="N18" s="18">
        <f>подсобка!M106*$B$18/100</f>
        <v>0.2</v>
      </c>
    </row>
    <row r="19" spans="1:14" s="15" customFormat="1" ht="18.75">
      <c r="A19" s="2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50.25" customHeight="1">
      <c r="A20" s="17" t="s">
        <v>260</v>
      </c>
      <c r="B20" s="17" t="s">
        <v>158</v>
      </c>
      <c r="C20" s="17">
        <f aca="true" t="shared" si="4" ref="C20:N20">SUM(C21:C26)</f>
        <v>0.954</v>
      </c>
      <c r="D20" s="17">
        <f t="shared" si="4"/>
        <v>3.36</v>
      </c>
      <c r="E20" s="17">
        <f t="shared" si="4"/>
        <v>5.200999999999999</v>
      </c>
      <c r="F20" s="17">
        <f t="shared" si="4"/>
        <v>57.669999999999995</v>
      </c>
      <c r="G20" s="17">
        <f t="shared" si="4"/>
        <v>0.010300000000000002</v>
      </c>
      <c r="H20" s="17">
        <f t="shared" si="4"/>
        <v>3.52</v>
      </c>
      <c r="I20" s="17">
        <f t="shared" si="4"/>
        <v>0.01</v>
      </c>
      <c r="J20" s="17">
        <f t="shared" si="4"/>
        <v>2.3259999999999996</v>
      </c>
      <c r="K20" s="17">
        <f t="shared" si="4"/>
        <v>12.290000000000001</v>
      </c>
      <c r="L20" s="17">
        <f t="shared" si="4"/>
        <v>10.66</v>
      </c>
      <c r="M20" s="17">
        <f t="shared" si="4"/>
        <v>23.479999999999993</v>
      </c>
      <c r="N20" s="17">
        <f t="shared" si="4"/>
        <v>0.45899999999999996</v>
      </c>
    </row>
    <row r="21" spans="1:14" s="15" customFormat="1" ht="18.75">
      <c r="A21" s="16" t="s">
        <v>235</v>
      </c>
      <c r="B21" s="4">
        <v>60</v>
      </c>
      <c r="C21" s="4">
        <f>подсобка!B75*$B$21/100</f>
        <v>0.72</v>
      </c>
      <c r="D21" s="4">
        <f>подсобка!C75*$B$21/100</f>
        <v>0</v>
      </c>
      <c r="E21" s="4">
        <f>подсобка!D75*$B$21/100</f>
        <v>4.26</v>
      </c>
      <c r="F21" s="4">
        <f>подсобка!E75*$B$21/100</f>
        <v>19.2</v>
      </c>
      <c r="G21" s="4">
        <f>подсобка!F75*$B$21/100</f>
        <v>0.006</v>
      </c>
      <c r="H21" s="4">
        <f>подсобка!G75*$B$21/100</f>
        <v>2.4</v>
      </c>
      <c r="I21" s="4">
        <f>подсобка!H75*$B$21/100</f>
        <v>0</v>
      </c>
      <c r="J21" s="4">
        <f>подсобка!I75*$B$21/100</f>
        <v>0.24</v>
      </c>
      <c r="K21" s="4">
        <f>подсобка!J75*$B$21/100</f>
        <v>9</v>
      </c>
      <c r="L21" s="4">
        <f>подсобка!K75*$B$21/100</f>
        <v>9.6</v>
      </c>
      <c r="M21" s="4">
        <f>подсобка!L75*$B$21/100</f>
        <v>17.4</v>
      </c>
      <c r="N21" s="4">
        <f>подсобка!M75*$B$21/100</f>
        <v>0.36</v>
      </c>
    </row>
    <row r="22" spans="1:14" s="15" customFormat="1" ht="18.75">
      <c r="A22" s="16" t="s">
        <v>207</v>
      </c>
      <c r="B22" s="4">
        <v>5</v>
      </c>
      <c r="C22" s="4">
        <f>подсобка!B41*$B$22/100</f>
        <v>0.085</v>
      </c>
      <c r="D22" s="4">
        <f>подсобка!C41*$B$22/100</f>
        <v>0</v>
      </c>
      <c r="E22" s="4">
        <f>подсобка!D41*$B$22/100</f>
        <v>0.475</v>
      </c>
      <c r="F22" s="4">
        <f>подсобка!E41*$B$22/100</f>
        <v>2.15</v>
      </c>
      <c r="G22" s="4">
        <f>подсобка!F41*$B$22/100</f>
        <v>0.0025</v>
      </c>
      <c r="H22" s="4">
        <f>подсобка!G41*$B$22/100</f>
        <v>0.5</v>
      </c>
      <c r="I22" s="4">
        <f>подсобка!H41*$B$22/100</f>
        <v>0</v>
      </c>
      <c r="J22" s="4">
        <f>подсобка!I41*$B$22/100</f>
        <v>0.02</v>
      </c>
      <c r="K22" s="4">
        <f>подсобка!J41*$B$22/100</f>
        <v>1.55</v>
      </c>
      <c r="L22" s="4">
        <f>подсобка!K41*$B$22/100</f>
        <v>0.7</v>
      </c>
      <c r="M22" s="4">
        <f>подсобка!L41*$B$22/100</f>
        <v>2.9</v>
      </c>
      <c r="N22" s="4">
        <f>подсобка!M41*$B$22/100</f>
        <v>0.04</v>
      </c>
    </row>
    <row r="23" spans="1:14" s="15" customFormat="1" ht="18.75">
      <c r="A23" s="16" t="s">
        <v>198</v>
      </c>
      <c r="B23" s="4">
        <v>3</v>
      </c>
      <c r="C23" s="4">
        <f>подсобка!B44*$B$23/100</f>
        <v>0</v>
      </c>
      <c r="D23" s="4">
        <f>подсобка!C44*$B$23/100</f>
        <v>2.13</v>
      </c>
      <c r="E23" s="4">
        <f>подсобка!D44*$B$23/100</f>
        <v>0</v>
      </c>
      <c r="F23" s="4">
        <f>подсобка!E44*$B$23/100</f>
        <v>21</v>
      </c>
      <c r="G23" s="4">
        <f>подсобка!F44*$B$23/100</f>
        <v>0</v>
      </c>
      <c r="H23" s="4">
        <f>подсобка!G44*$B$23/100</f>
        <v>0</v>
      </c>
      <c r="I23" s="4">
        <f>подсобка!H44*$B$23/100</f>
        <v>0</v>
      </c>
      <c r="J23" s="4">
        <f>подсобка!I44*$B$23/100</f>
        <v>2.01</v>
      </c>
      <c r="K23" s="4">
        <f>подсобка!J44*$B$23/100</f>
        <v>0</v>
      </c>
      <c r="L23" s="4">
        <f>подсобка!K44*$B$23/100</f>
        <v>0</v>
      </c>
      <c r="M23" s="4">
        <f>подсобка!L44*$B$23/100</f>
        <v>0</v>
      </c>
      <c r="N23" s="4">
        <f>подсобка!M44*$B$23/100</f>
        <v>0</v>
      </c>
    </row>
    <row r="24" spans="1:14" s="15" customFormat="1" ht="18.75">
      <c r="A24" s="16" t="s">
        <v>195</v>
      </c>
      <c r="B24" s="4">
        <v>2</v>
      </c>
      <c r="C24" s="4">
        <f>подсобка!B45*$B$24/100</f>
        <v>0.012</v>
      </c>
      <c r="D24" s="4">
        <f>подсобка!C45*$B$24/100</f>
        <v>1.23</v>
      </c>
      <c r="E24" s="4">
        <f>подсобка!D45*$B$24/100</f>
        <v>0.018000000000000002</v>
      </c>
      <c r="F24" s="4">
        <f>подсобка!E45*$B$24/100</f>
        <v>13</v>
      </c>
      <c r="G24" s="4">
        <f>подсобка!F45*$B$24/100</f>
        <v>0</v>
      </c>
      <c r="H24" s="4">
        <f>подсобка!G45*$B$24/100</f>
        <v>0</v>
      </c>
      <c r="I24" s="4">
        <f>подсобка!H45*$B$24/100</f>
        <v>0.01</v>
      </c>
      <c r="J24" s="4">
        <f>подсобка!I45*$B$24/100</f>
        <v>0.044000000000000004</v>
      </c>
      <c r="K24" s="4">
        <f>подсобка!J45*$B$24/100</f>
        <v>0.44</v>
      </c>
      <c r="L24" s="4">
        <f>подсобка!K45*$B$24/100</f>
        <v>0.06</v>
      </c>
      <c r="M24" s="4">
        <f>подсобка!L45*$B$24/100</f>
        <v>0.38</v>
      </c>
      <c r="N24" s="4">
        <f>подсобка!M45*$B$24/100</f>
        <v>0.004</v>
      </c>
    </row>
    <row r="25" spans="1:14" s="15" customFormat="1" ht="18.75">
      <c r="A25" s="16" t="s">
        <v>222</v>
      </c>
      <c r="B25" s="4">
        <v>2</v>
      </c>
      <c r="C25" s="4">
        <f>подсобка!B92*$B$25/100</f>
        <v>0.07200000000000001</v>
      </c>
      <c r="D25" s="4">
        <f>подсобка!C92*$B$25/100</f>
        <v>0</v>
      </c>
      <c r="E25" s="4">
        <f>подсобка!D92*$B$25/100</f>
        <v>0.23600000000000002</v>
      </c>
      <c r="F25" s="4">
        <f>подсобка!E92*$B$25/100</f>
        <v>1.26</v>
      </c>
      <c r="G25" s="4">
        <f>подсобка!F92*$B$25/100</f>
        <v>0.001</v>
      </c>
      <c r="H25" s="4">
        <f>подсобка!G92*$B$25/100</f>
        <v>0.52</v>
      </c>
      <c r="I25" s="4">
        <f>подсобка!H92*$B$25/100</f>
        <v>0</v>
      </c>
      <c r="J25" s="4">
        <f>подсобка!I92*$B$25/100</f>
        <v>0.008</v>
      </c>
      <c r="K25" s="4">
        <f>подсобка!J92*$B$25/100</f>
        <v>0.4</v>
      </c>
      <c r="L25" s="4">
        <f>подсобка!K92*$B$25/100</f>
        <v>0</v>
      </c>
      <c r="M25" s="4">
        <f>подсобка!L92*$B$25/100</f>
        <v>1.4</v>
      </c>
      <c r="N25" s="4">
        <f>подсобка!M92*$B$25/100</f>
        <v>0.04</v>
      </c>
    </row>
    <row r="26" spans="1:14" s="15" customFormat="1" ht="18.75">
      <c r="A26" s="16" t="s">
        <v>259</v>
      </c>
      <c r="B26" s="4">
        <v>1</v>
      </c>
      <c r="C26" s="4">
        <f>подсобка!B100*$B$26/100</f>
        <v>0.065</v>
      </c>
      <c r="D26" s="4">
        <f>подсобка!C100*$B$26/100</f>
        <v>0</v>
      </c>
      <c r="E26" s="4">
        <f>подсобка!D100*$B$26/100</f>
        <v>0.212</v>
      </c>
      <c r="F26" s="4">
        <f>подсобка!E100*$B$26/100</f>
        <v>1.06</v>
      </c>
      <c r="G26" s="4">
        <f>подсобка!F100*$B$26/100</f>
        <v>0.0008</v>
      </c>
      <c r="H26" s="4">
        <f>подсобка!G100*$B$26/100</f>
        <v>0.1</v>
      </c>
      <c r="I26" s="4">
        <f>подсобка!H100*$B$26/100</f>
        <v>0</v>
      </c>
      <c r="J26" s="4">
        <f>подсобка!I100*$B$26/100</f>
        <v>0.004</v>
      </c>
      <c r="K26" s="4">
        <f>подсобка!J100*$B$26/100</f>
        <v>0.9</v>
      </c>
      <c r="L26" s="4">
        <f>подсобка!K100*$B$26/100</f>
        <v>0.3</v>
      </c>
      <c r="M26" s="4">
        <f>подсобка!L100*$B$26/100</f>
        <v>1.4</v>
      </c>
      <c r="N26" s="4">
        <f>подсобка!M100*$B$26/100</f>
        <v>0.015</v>
      </c>
    </row>
    <row r="27" spans="1:14" s="15" customFormat="1" ht="31.5">
      <c r="A27" s="17" t="s">
        <v>297</v>
      </c>
      <c r="B27" s="17" t="s">
        <v>13</v>
      </c>
      <c r="C27" s="17">
        <f>SUM(C28:C33)</f>
        <v>5.07</v>
      </c>
      <c r="D27" s="17">
        <f aca="true" t="shared" si="5" ref="D27:N27">SUM(D28:D33)</f>
        <v>6.095</v>
      </c>
      <c r="E27" s="17">
        <f t="shared" si="5"/>
        <v>11.335</v>
      </c>
      <c r="F27" s="17">
        <f t="shared" si="5"/>
        <v>142.5</v>
      </c>
      <c r="G27" s="17">
        <f t="shared" si="5"/>
        <v>0.09300000000000001</v>
      </c>
      <c r="H27" s="17">
        <f t="shared" si="5"/>
        <v>11.4</v>
      </c>
      <c r="I27" s="17">
        <f t="shared" si="5"/>
        <v>0.025</v>
      </c>
      <c r="J27" s="17">
        <f t="shared" si="5"/>
        <v>0.81</v>
      </c>
      <c r="K27" s="17">
        <f t="shared" si="5"/>
        <v>17.9</v>
      </c>
      <c r="L27" s="17">
        <f t="shared" si="5"/>
        <v>22.25</v>
      </c>
      <c r="M27" s="17">
        <f t="shared" si="5"/>
        <v>107.94999999999999</v>
      </c>
      <c r="N27" s="17">
        <f t="shared" si="5"/>
        <v>1.5</v>
      </c>
    </row>
    <row r="28" spans="1:14" ht="15.75">
      <c r="A28" s="16" t="s">
        <v>200</v>
      </c>
      <c r="B28" s="4">
        <v>5</v>
      </c>
      <c r="C28" s="4">
        <f>подсобка!B45*$B$28/100</f>
        <v>0.03</v>
      </c>
      <c r="D28" s="4">
        <f>подсобка!C45*$B$28/100</f>
        <v>3.075</v>
      </c>
      <c r="E28" s="4">
        <f>подсобка!D45*$B$28/100</f>
        <v>0.045</v>
      </c>
      <c r="F28" s="4">
        <f>подсобка!E45*$B$28/100</f>
        <v>32.5</v>
      </c>
      <c r="G28" s="4">
        <f>подсобка!F45*$B$28/100</f>
        <v>0</v>
      </c>
      <c r="H28" s="4">
        <f>подсобка!G45*$B$28/100</f>
        <v>0</v>
      </c>
      <c r="I28" s="4">
        <f>подсобка!H45*$B$28/100</f>
        <v>0.025</v>
      </c>
      <c r="J28" s="4">
        <f>подсобка!I45*$B$28/100</f>
        <v>0.11</v>
      </c>
      <c r="K28" s="4">
        <f>подсобка!J45*$B$28/100</f>
        <v>1.1</v>
      </c>
      <c r="L28" s="4">
        <f>подсобка!K45*$B$28/100</f>
        <v>0.15</v>
      </c>
      <c r="M28" s="4">
        <f>подсобка!L45*$B$28/100</f>
        <v>0.95</v>
      </c>
      <c r="N28" s="4">
        <f>подсобка!M45*$B$28/100</f>
        <v>0.01</v>
      </c>
    </row>
    <row r="29" spans="1:14" s="15" customFormat="1" ht="18.75">
      <c r="A29" s="16" t="s">
        <v>205</v>
      </c>
      <c r="B29" s="4">
        <v>10</v>
      </c>
      <c r="C29" s="4">
        <f>подсобка!B42*$B$29/100</f>
        <v>0.54</v>
      </c>
      <c r="D29" s="4">
        <f>подсобка!C42*$B$29/100</f>
        <v>0.09</v>
      </c>
      <c r="E29" s="4">
        <f>подсобка!D42*$B$29/100</f>
        <v>4.11</v>
      </c>
      <c r="F29" s="4">
        <f>подсобка!E42*$B$29/100</f>
        <v>21</v>
      </c>
      <c r="G29" s="4">
        <f>подсобка!F42*$B$29/100</f>
        <v>0.017</v>
      </c>
      <c r="H29" s="4">
        <f>подсобка!G42*$B$29/100</f>
        <v>0</v>
      </c>
      <c r="I29" s="4">
        <f>подсобка!H42*$B$29/100</f>
        <v>0</v>
      </c>
      <c r="J29" s="4">
        <f>подсобка!I42*$B$29/100</f>
        <v>0.3</v>
      </c>
      <c r="K29" s="4">
        <f>подсобка!J42*$B$29/100</f>
        <v>1.8</v>
      </c>
      <c r="L29" s="4">
        <f>подсобка!K42*$B$29/100</f>
        <v>1.6</v>
      </c>
      <c r="M29" s="4">
        <f>подсобка!L42*$B$29/100</f>
        <v>8.7</v>
      </c>
      <c r="N29" s="4">
        <f>подсобка!M42*$B$29/100</f>
        <v>0.12</v>
      </c>
    </row>
    <row r="30" spans="1:14" s="15" customFormat="1" ht="18.75">
      <c r="A30" s="16" t="s">
        <v>206</v>
      </c>
      <c r="B30" s="4">
        <v>50</v>
      </c>
      <c r="C30" s="4">
        <f>подсобка!B32*$B$30/100</f>
        <v>0.75</v>
      </c>
      <c r="D30" s="4">
        <f>подсобка!C32*$B$30/100</f>
        <v>0.05</v>
      </c>
      <c r="E30" s="4">
        <f>подсобка!D32*$B$30/100</f>
        <v>5.5</v>
      </c>
      <c r="F30" s="4">
        <f>подсобка!E32*$B$30/100</f>
        <v>25</v>
      </c>
      <c r="G30" s="4">
        <f>подсобка!F32*$B$30/100</f>
        <v>0.05</v>
      </c>
      <c r="H30" s="4">
        <f>подсобка!G32*$B$30/100</f>
        <v>10</v>
      </c>
      <c r="I30" s="4">
        <f>подсобка!H32*$B$30/100</f>
        <v>0</v>
      </c>
      <c r="J30" s="4">
        <f>подсобка!I32*$B$30/100</f>
        <v>0.2</v>
      </c>
      <c r="K30" s="4">
        <f>подсобка!J32*$B$30/100</f>
        <v>5</v>
      </c>
      <c r="L30" s="4">
        <f>подсобка!K32*$B$30/100</f>
        <v>11.5</v>
      </c>
      <c r="M30" s="4">
        <f>подсобка!L32*$B$30/100</f>
        <v>29</v>
      </c>
      <c r="N30" s="4">
        <f>подсобка!M32*$B$30/100</f>
        <v>0.45</v>
      </c>
    </row>
    <row r="31" spans="1:14" s="15" customFormat="1" ht="18.75">
      <c r="A31" s="16" t="s">
        <v>207</v>
      </c>
      <c r="B31" s="4">
        <v>10</v>
      </c>
      <c r="C31" s="4">
        <f>подсобка!B41*$B$31/100</f>
        <v>0.17</v>
      </c>
      <c r="D31" s="4">
        <f>подсобка!C41*$B$31/100</f>
        <v>0</v>
      </c>
      <c r="E31" s="4">
        <f>подсобка!D41*$B$31/100</f>
        <v>0.95</v>
      </c>
      <c r="F31" s="4">
        <f>подсобка!E41*$B$31/100</f>
        <v>4.3</v>
      </c>
      <c r="G31" s="4">
        <f>подсобка!F41*$B$31/100</f>
        <v>0.005</v>
      </c>
      <c r="H31" s="4">
        <f>подсобка!G41*$B$31/100</f>
        <v>1</v>
      </c>
      <c r="I31" s="4">
        <f>подсобка!H41*$B$31/100</f>
        <v>0</v>
      </c>
      <c r="J31" s="4">
        <f>подсобка!I41*$B$31/100</f>
        <v>0.04</v>
      </c>
      <c r="K31" s="4">
        <f>подсобка!J41*$B$31/100</f>
        <v>3.1</v>
      </c>
      <c r="L31" s="4">
        <f>подсобка!K41*$B$31/100</f>
        <v>1.4</v>
      </c>
      <c r="M31" s="4">
        <f>подсобка!L41*$B$31/100</f>
        <v>5.8</v>
      </c>
      <c r="N31" s="4">
        <f>подсобка!M41*$B$31/100</f>
        <v>0.08</v>
      </c>
    </row>
    <row r="32" spans="1:14" s="15" customFormat="1" ht="18.75">
      <c r="A32" s="16" t="s">
        <v>208</v>
      </c>
      <c r="B32" s="4">
        <v>10</v>
      </c>
      <c r="C32" s="4">
        <f>подсобка!B52*$B$32/100</f>
        <v>0.13</v>
      </c>
      <c r="D32" s="4">
        <f>подсобка!C52*$B$32/100</f>
        <v>0.03</v>
      </c>
      <c r="E32" s="4">
        <f>подсобка!D52*$B$32/100</f>
        <v>0.73</v>
      </c>
      <c r="F32" s="4">
        <f>подсобка!E52*$B$32/100</f>
        <v>3.6</v>
      </c>
      <c r="G32" s="4">
        <f>подсобка!F52*$B$32/100</f>
        <v>0.003</v>
      </c>
      <c r="H32" s="4">
        <f>подсобка!G52*$B$32/100</f>
        <v>0.4</v>
      </c>
      <c r="I32" s="4">
        <f>подсобка!H52*$B$32/100</f>
        <v>0</v>
      </c>
      <c r="J32" s="4">
        <f>подсобка!I52*$B$32/100</f>
        <v>0.04</v>
      </c>
      <c r="K32" s="4">
        <f>подсобка!J52*$B$32/100</f>
        <v>4.2</v>
      </c>
      <c r="L32" s="4">
        <f>подсобка!K52*$B$32/100</f>
        <v>1.3</v>
      </c>
      <c r="M32" s="4">
        <f>подсобка!L52*$B$32/100</f>
        <v>4.1</v>
      </c>
      <c r="N32" s="4">
        <f>подсобка!M52*$B$32/100</f>
        <v>0.06</v>
      </c>
    </row>
    <row r="33" spans="1:14" s="15" customFormat="1" ht="18.75">
      <c r="A33" s="16" t="s">
        <v>298</v>
      </c>
      <c r="B33" s="4">
        <v>30</v>
      </c>
      <c r="C33" s="4">
        <f>подсобка!B17*$B$33/100</f>
        <v>3.45</v>
      </c>
      <c r="D33" s="4">
        <f>подсобка!C17*$B$33/100</f>
        <v>2.85</v>
      </c>
      <c r="E33" s="4">
        <f>подсобка!D17*$B$33/100</f>
        <v>0</v>
      </c>
      <c r="F33" s="4">
        <f>подсобка!E17*$B$33/100</f>
        <v>56.1</v>
      </c>
      <c r="G33" s="4">
        <f>подсобка!F17*$B$33/100</f>
        <v>0.018</v>
      </c>
      <c r="H33" s="4">
        <f>подсобка!G17*$B$33/100</f>
        <v>0</v>
      </c>
      <c r="I33" s="4">
        <f>подсобка!H17*$B$33/100</f>
        <v>0</v>
      </c>
      <c r="J33" s="4">
        <f>подсобка!I17*$B$33/100</f>
        <v>0.12</v>
      </c>
      <c r="K33" s="4">
        <f>подсобка!J17*$B$33/100</f>
        <v>2.7</v>
      </c>
      <c r="L33" s="4">
        <f>подсобка!K17*$B$33/100</f>
        <v>6.3</v>
      </c>
      <c r="M33" s="4">
        <f>подсобка!L17*$B$33/100</f>
        <v>59.4</v>
      </c>
      <c r="N33" s="4">
        <f>подсобка!M17*$B$33/100</f>
        <v>0.78</v>
      </c>
    </row>
    <row r="34" spans="1:14" ht="15.75">
      <c r="A34" s="17" t="s">
        <v>336</v>
      </c>
      <c r="B34" s="17" t="s">
        <v>330</v>
      </c>
      <c r="C34" s="17">
        <f>SUM(C35:C44)</f>
        <v>11.475000000000001</v>
      </c>
      <c r="D34" s="17">
        <f aca="true" t="shared" si="6" ref="D34:N34">SUM(D35:D44)</f>
        <v>14.536</v>
      </c>
      <c r="E34" s="17">
        <f t="shared" si="6"/>
        <v>15.482</v>
      </c>
      <c r="F34" s="17">
        <f t="shared" si="6"/>
        <v>286.72</v>
      </c>
      <c r="G34" s="17">
        <f t="shared" si="6"/>
        <v>0.13670000000000004</v>
      </c>
      <c r="H34" s="17">
        <f t="shared" si="6"/>
        <v>2.4</v>
      </c>
      <c r="I34" s="17">
        <f t="shared" si="6"/>
        <v>0.054</v>
      </c>
      <c r="J34" s="17">
        <f t="shared" si="6"/>
        <v>4.2</v>
      </c>
      <c r="K34" s="17">
        <f t="shared" si="6"/>
        <v>75.69999999999999</v>
      </c>
      <c r="L34" s="17">
        <f t="shared" si="6"/>
        <v>40.589999999999996</v>
      </c>
      <c r="M34" s="17">
        <f t="shared" si="6"/>
        <v>241.35000000000002</v>
      </c>
      <c r="N34" s="17">
        <f t="shared" si="6"/>
        <v>3.2120000000000006</v>
      </c>
    </row>
    <row r="35" spans="1:14" ht="18" customHeight="1">
      <c r="A35" s="16" t="s">
        <v>195</v>
      </c>
      <c r="B35" s="4">
        <v>5</v>
      </c>
      <c r="C35" s="4">
        <f>подсобка!B45*$B$35/100</f>
        <v>0.03</v>
      </c>
      <c r="D35" s="4">
        <f>подсобка!C45*$B$35/100</f>
        <v>3.075</v>
      </c>
      <c r="E35" s="4">
        <f>подсобка!D45*$B$35/100</f>
        <v>0.045</v>
      </c>
      <c r="F35" s="4">
        <f>подсобка!E45*$B$35/100</f>
        <v>32.5</v>
      </c>
      <c r="G35" s="4">
        <f>подсобка!F45*$B$35/100</f>
        <v>0</v>
      </c>
      <c r="H35" s="4">
        <f>подсобка!G45*$B$35/100</f>
        <v>0</v>
      </c>
      <c r="I35" s="4">
        <f>подсобка!H45*$B$35/100</f>
        <v>0.025</v>
      </c>
      <c r="J35" s="4">
        <f>подсобка!I45*$B$35/100</f>
        <v>0.11</v>
      </c>
      <c r="K35" s="4">
        <f>подсобка!J45*$B$35/100</f>
        <v>1.1</v>
      </c>
      <c r="L35" s="4">
        <f>подсобка!K45*$B$35/100</f>
        <v>0.15</v>
      </c>
      <c r="M35" s="4">
        <f>подсобка!L45*$B$35/100</f>
        <v>0.95</v>
      </c>
      <c r="N35" s="4">
        <f>подсобка!M45*$B$35/100</f>
        <v>0.01</v>
      </c>
    </row>
    <row r="36" spans="1:14" ht="18" customHeight="1">
      <c r="A36" s="16" t="s">
        <v>198</v>
      </c>
      <c r="B36" s="4">
        <v>4</v>
      </c>
      <c r="C36" s="4">
        <f>подсобка!B44*$B$36/100</f>
        <v>0</v>
      </c>
      <c r="D36" s="4">
        <f>подсобка!C44*$B$36/100</f>
        <v>2.84</v>
      </c>
      <c r="E36" s="4">
        <f>подсобка!D44*$B$36/100</f>
        <v>0</v>
      </c>
      <c r="F36" s="4">
        <f>подсобка!E44*$B$36/100</f>
        <v>28</v>
      </c>
      <c r="G36" s="4">
        <f>подсобка!F44*$B$36/100</f>
        <v>0</v>
      </c>
      <c r="H36" s="4">
        <f>подсобка!G44*$B$36/100</f>
        <v>0</v>
      </c>
      <c r="I36" s="4">
        <f>подсобка!H44*$B$36/100</f>
        <v>0</v>
      </c>
      <c r="J36" s="4">
        <f>подсобка!I44*$B$36/100</f>
        <v>2.68</v>
      </c>
      <c r="K36" s="4">
        <f>подсобка!J44*$B$36/100</f>
        <v>0</v>
      </c>
      <c r="L36" s="4">
        <f>подсобка!K44*$B$36/100</f>
        <v>0</v>
      </c>
      <c r="M36" s="4">
        <f>подсобка!L44*$B$36/100</f>
        <v>0</v>
      </c>
      <c r="N36" s="4">
        <f>подсобка!M44*$B$36/100</f>
        <v>0</v>
      </c>
    </row>
    <row r="37" spans="1:14" ht="18" customHeight="1">
      <c r="A37" s="16" t="s">
        <v>207</v>
      </c>
      <c r="B37" s="4">
        <v>10</v>
      </c>
      <c r="C37" s="4">
        <f>подсобка!B41*$B$37/100</f>
        <v>0.17</v>
      </c>
      <c r="D37" s="4">
        <f>подсобка!C41*$B$37/100</f>
        <v>0</v>
      </c>
      <c r="E37" s="4">
        <f>подсобка!D41*$B$37/100</f>
        <v>0.95</v>
      </c>
      <c r="F37" s="4">
        <f>подсобка!E41*$B$37/100</f>
        <v>4.3</v>
      </c>
      <c r="G37" s="4">
        <f>подсобка!F41*$B$37/100</f>
        <v>0.005</v>
      </c>
      <c r="H37" s="4">
        <f>подсобка!G41*$B$37/100</f>
        <v>1</v>
      </c>
      <c r="I37" s="4">
        <f>подсобка!H41*$B$37/100</f>
        <v>0</v>
      </c>
      <c r="J37" s="4">
        <f>подсобка!I41*$B$37/100</f>
        <v>0.04</v>
      </c>
      <c r="K37" s="4">
        <f>подсобка!J41*$B$37/100</f>
        <v>3.1</v>
      </c>
      <c r="L37" s="4">
        <f>подсобка!K41*$B$37/100</f>
        <v>1.4</v>
      </c>
      <c r="M37" s="4">
        <f>подсобка!L41*$B$37/100</f>
        <v>5.8</v>
      </c>
      <c r="N37" s="4">
        <f>подсобка!M41*$B$37/100</f>
        <v>0.08</v>
      </c>
    </row>
    <row r="38" spans="1:14" ht="18" customHeight="1">
      <c r="A38" s="16" t="s">
        <v>193</v>
      </c>
      <c r="B38" s="4">
        <v>6</v>
      </c>
      <c r="C38" s="4">
        <f>подсобка!B107*$B$38/100</f>
        <v>0.42</v>
      </c>
      <c r="D38" s="4">
        <f>подсобка!C107*$B$38/100</f>
        <v>0.606</v>
      </c>
      <c r="E38" s="4">
        <f>подсобка!D107*$B$38/100</f>
        <v>0.041999999999999996</v>
      </c>
      <c r="F38" s="4">
        <f>подсобка!E107*$B$38/100</f>
        <v>9.42</v>
      </c>
      <c r="G38" s="4">
        <f>подсобка!F107*$B$38/100</f>
        <v>0.004200000000000001</v>
      </c>
      <c r="H38" s="4">
        <f>подсобка!G107*$B$38/100</f>
        <v>0</v>
      </c>
      <c r="I38" s="4">
        <f>подсобка!H107*$B$38/100</f>
        <v>0.020999999999999998</v>
      </c>
      <c r="J38" s="4">
        <f>подсобка!I107*$B$38/100</f>
        <v>0.12</v>
      </c>
      <c r="K38" s="4">
        <f>подсобка!J107*$B$38/100</f>
        <v>3.3</v>
      </c>
      <c r="L38" s="4">
        <f>подсобка!K107*$B$38/100</f>
        <v>3.24</v>
      </c>
      <c r="M38" s="4">
        <f>подсобка!L107*$B$38/100</f>
        <v>11.1</v>
      </c>
      <c r="N38" s="4">
        <f>подсобка!M107*$B$38/100</f>
        <v>0.16200000000000003</v>
      </c>
    </row>
    <row r="39" spans="1:14" ht="18" customHeight="1">
      <c r="A39" s="16" t="s">
        <v>253</v>
      </c>
      <c r="B39" s="4">
        <v>70</v>
      </c>
      <c r="C39" s="4">
        <f>подсобка!B17*$B$39/100</f>
        <v>8.05</v>
      </c>
      <c r="D39" s="4">
        <f>подсобка!C17*$B$39/100</f>
        <v>6.65</v>
      </c>
      <c r="E39" s="4">
        <f>подсобка!D17*$B$39/100</f>
        <v>0</v>
      </c>
      <c r="F39" s="4">
        <f>подсобка!E17*$B$39/100</f>
        <v>130.9</v>
      </c>
      <c r="G39" s="4">
        <f>подсобка!F17*$B$39/100</f>
        <v>0.042</v>
      </c>
      <c r="H39" s="4">
        <f>подсобка!G17*$B$39/100</f>
        <v>0</v>
      </c>
      <c r="I39" s="4">
        <f>подсобка!H17*$B$39/100</f>
        <v>0</v>
      </c>
      <c r="J39" s="4">
        <f>подсобка!I17*$B$39/100</f>
        <v>0.28</v>
      </c>
      <c r="K39" s="4">
        <f>подсобка!J17*$B$39/100</f>
        <v>6.3</v>
      </c>
      <c r="L39" s="4">
        <f>подсобка!K17*$B$39/100</f>
        <v>14.7</v>
      </c>
      <c r="M39" s="4">
        <f>подсобка!L17*$B$39/100</f>
        <v>138.6</v>
      </c>
      <c r="N39" s="4">
        <f>подсобка!M17*$B$39/100</f>
        <v>1.82</v>
      </c>
    </row>
    <row r="40" spans="1:14" ht="18" customHeight="1">
      <c r="A40" s="16" t="s">
        <v>24</v>
      </c>
      <c r="B40" s="4">
        <v>10</v>
      </c>
      <c r="C40" s="4">
        <f>подсобка!B9*$B$40/100</f>
        <v>0.47</v>
      </c>
      <c r="D40" s="4">
        <f>подсобка!C9*$B$40/100</f>
        <v>0.1</v>
      </c>
      <c r="E40" s="4">
        <f>подсобка!D9*$B$40/100</f>
        <v>3.25</v>
      </c>
      <c r="F40" s="4">
        <f>подсобка!E9*$B$40/100</f>
        <v>19</v>
      </c>
      <c r="G40" s="4">
        <f>подсобка!F9*$B$40/100</f>
        <v>0.011000000000000001</v>
      </c>
      <c r="H40" s="4">
        <f>подсобка!G9*$B$40/100</f>
        <v>0</v>
      </c>
      <c r="I40" s="4">
        <f>подсобка!H9*$B$40/100</f>
        <v>0</v>
      </c>
      <c r="J40" s="4">
        <f>подсобка!I9*$B$40/100</f>
        <v>0</v>
      </c>
      <c r="K40" s="4">
        <f>подсобка!J9*$B$40/100</f>
        <v>2.5</v>
      </c>
      <c r="L40" s="4">
        <f>подсобка!K9*$B$40/100</f>
        <v>3.5</v>
      </c>
      <c r="M40" s="4">
        <f>подсобка!L9*$B$40/100</f>
        <v>8.6</v>
      </c>
      <c r="N40" s="4">
        <f>подсобка!M9*$B$40/100</f>
        <v>0.16</v>
      </c>
    </row>
    <row r="41" spans="1:14" s="15" customFormat="1" ht="18.75">
      <c r="A41" s="16" t="s">
        <v>335</v>
      </c>
      <c r="B41" s="4">
        <v>5</v>
      </c>
      <c r="C41" s="4">
        <f>подсобка!B54*$B$41/100</f>
        <v>0.285</v>
      </c>
      <c r="D41" s="4">
        <f>подсобка!C54*$B$41/100</f>
        <v>0.045</v>
      </c>
      <c r="E41" s="4">
        <f>подсобка!D54*$B$41/100</f>
        <v>2.565</v>
      </c>
      <c r="F41" s="4">
        <f>подсобка!E54*$B$41/100</f>
        <v>12.8</v>
      </c>
      <c r="G41" s="4">
        <f>подсобка!F54*$B$41/100</f>
        <v>0.0085</v>
      </c>
      <c r="H41" s="4">
        <f>подсобка!G54*$B$41/100</f>
        <v>0</v>
      </c>
      <c r="I41" s="4">
        <f>подсобка!H54*$B$41/100</f>
        <v>0</v>
      </c>
      <c r="J41" s="4">
        <f>подсобка!I54*$B$41/100</f>
        <v>0.15</v>
      </c>
      <c r="K41" s="4">
        <f>подсобка!J54*$B$41/100</f>
        <v>0.9</v>
      </c>
      <c r="L41" s="4">
        <f>подсобка!K54*$B$41/100</f>
        <v>0.8</v>
      </c>
      <c r="M41" s="4">
        <f>подсобка!L54*$B$41/100</f>
        <v>4.3</v>
      </c>
      <c r="N41" s="4">
        <f>подсобка!M54*$B$41/100</f>
        <v>0.06</v>
      </c>
    </row>
    <row r="42" spans="1:14" s="15" customFormat="1" ht="18.75">
      <c r="A42" s="16" t="s">
        <v>21</v>
      </c>
      <c r="B42" s="4">
        <v>40</v>
      </c>
      <c r="C42" s="4">
        <f>подсобка!B48*$B$42/100</f>
        <v>0.88</v>
      </c>
      <c r="D42" s="4">
        <f>подсобка!C48*$B$42/100</f>
        <v>0.96</v>
      </c>
      <c r="E42" s="4">
        <f>подсобка!D48*$B$42/100</f>
        <v>1.88</v>
      </c>
      <c r="F42" s="4">
        <f>подсобка!E48*$B$42/100</f>
        <v>23.2</v>
      </c>
      <c r="G42" s="4">
        <f>подсобка!F48*$B$42/100</f>
        <v>0.008</v>
      </c>
      <c r="H42" s="4">
        <f>подсобка!G48*$B$42/100</f>
        <v>0.4</v>
      </c>
      <c r="I42" s="4">
        <f>подсобка!H48*$B$42/100</f>
        <v>0.008</v>
      </c>
      <c r="J42" s="4">
        <f>подсобка!I48*$B$42/100</f>
        <v>0.12</v>
      </c>
      <c r="K42" s="4">
        <f>подсобка!J48*$B$42/100</f>
        <v>48.4</v>
      </c>
      <c r="L42" s="4">
        <f>подсобка!K48*$B$42/100</f>
        <v>5.6</v>
      </c>
      <c r="M42" s="4">
        <f>подсобка!L48*$B$42/100</f>
        <v>36.4</v>
      </c>
      <c r="N42" s="4">
        <f>подсобка!M48*$B$42/100</f>
        <v>0.04</v>
      </c>
    </row>
    <row r="43" spans="1:14" s="15" customFormat="1" ht="18.75">
      <c r="A43" s="16" t="s">
        <v>254</v>
      </c>
      <c r="B43" s="4">
        <v>10</v>
      </c>
      <c r="C43" s="4">
        <f>подсобка!B24*$B$43/100</f>
        <v>1</v>
      </c>
      <c r="D43" s="4">
        <f>подсобка!C24*$B$43/100</f>
        <v>0.26</v>
      </c>
      <c r="E43" s="4">
        <f>подсобка!D24*$B$43/100</f>
        <v>5.8</v>
      </c>
      <c r="F43" s="4">
        <f>подсобка!E24*$B$43/100</f>
        <v>22.3</v>
      </c>
      <c r="G43" s="4">
        <f>подсобка!F24*$B$43/100</f>
        <v>0.053000000000000005</v>
      </c>
      <c r="H43" s="4">
        <f>подсобка!G24*$B$43/100</f>
        <v>0</v>
      </c>
      <c r="I43" s="4">
        <f>подсобка!H24*$B$43/100</f>
        <v>0</v>
      </c>
      <c r="J43" s="4">
        <f>подсобка!I24*$B$43/100</f>
        <v>0.66</v>
      </c>
      <c r="K43" s="4">
        <f>подсобка!J24*$B$43/100</f>
        <v>7</v>
      </c>
      <c r="L43" s="4">
        <f>подсобка!K24*$B$43/100</f>
        <v>9.8</v>
      </c>
      <c r="M43" s="4">
        <f>подсобка!L24*$B$43/100</f>
        <v>29.8</v>
      </c>
      <c r="N43" s="4">
        <f>подсобка!M24*$B$43/100</f>
        <v>0.8</v>
      </c>
    </row>
    <row r="44" spans="1:14" ht="18" customHeight="1">
      <c r="A44" s="16" t="s">
        <v>207</v>
      </c>
      <c r="B44" s="4">
        <v>10</v>
      </c>
      <c r="C44" s="4">
        <f>подсобка!B41*$B$44/100</f>
        <v>0.17</v>
      </c>
      <c r="D44" s="4">
        <f>подсобка!C41*$B$44/100</f>
        <v>0</v>
      </c>
      <c r="E44" s="4">
        <f>подсобка!D41*$B$44/100</f>
        <v>0.95</v>
      </c>
      <c r="F44" s="4">
        <f>подсобка!E41*$B$44/100</f>
        <v>4.3</v>
      </c>
      <c r="G44" s="4">
        <f>подсобка!F41*$B$44/100</f>
        <v>0.005</v>
      </c>
      <c r="H44" s="4">
        <f>подсобка!G41*$B$44/100</f>
        <v>1</v>
      </c>
      <c r="I44" s="4">
        <f>подсобка!H41*$B$44/100</f>
        <v>0</v>
      </c>
      <c r="J44" s="4">
        <f>подсобка!I41*$B$44/100</f>
        <v>0.04</v>
      </c>
      <c r="K44" s="4">
        <f>подсобка!J41*$B$44/100</f>
        <v>3.1</v>
      </c>
      <c r="L44" s="4">
        <f>подсобка!K41*$B$44/100</f>
        <v>1.4</v>
      </c>
      <c r="M44" s="4">
        <f>подсобка!L41*$B$44/100</f>
        <v>5.8</v>
      </c>
      <c r="N44" s="4">
        <f>подсобка!M41*$B$44/100</f>
        <v>0.08</v>
      </c>
    </row>
    <row r="45" spans="1:14" ht="31.5">
      <c r="A45" s="17" t="s">
        <v>15</v>
      </c>
      <c r="B45" s="17" t="s">
        <v>16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10.575999999999999</v>
      </c>
      <c r="F45" s="17">
        <f t="shared" si="7"/>
        <v>39.36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1.52</v>
      </c>
      <c r="L45" s="17">
        <f t="shared" si="7"/>
        <v>0.97</v>
      </c>
      <c r="M45" s="17">
        <f t="shared" si="7"/>
        <v>1.98</v>
      </c>
      <c r="N45" s="17">
        <f t="shared" si="7"/>
        <v>0.069</v>
      </c>
    </row>
    <row r="46" spans="1:14" ht="15.75">
      <c r="A46" s="16" t="s">
        <v>211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204</v>
      </c>
      <c r="B47" s="4">
        <v>13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9.126</v>
      </c>
      <c r="F47" s="4">
        <f>подсобка!E73*$B$47/100</f>
        <v>33.8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0.26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0.039</v>
      </c>
    </row>
    <row r="48" spans="1:14" ht="15.75">
      <c r="A48" s="17" t="s">
        <v>17</v>
      </c>
      <c r="B48" s="17">
        <v>30</v>
      </c>
      <c r="C48" s="17">
        <f>подсобка!B97*$B$48/100</f>
        <v>1.35</v>
      </c>
      <c r="D48" s="17">
        <f>подсобка!C97*$B$48/100</f>
        <v>0.18</v>
      </c>
      <c r="E48" s="17">
        <f>подсобка!D97*$B$48/100</f>
        <v>13.65</v>
      </c>
      <c r="F48" s="17">
        <f>подсобка!E97*$B$48/100</f>
        <v>54</v>
      </c>
      <c r="G48" s="17">
        <f>подсобка!F97*$B$48/100</f>
        <v>0.033</v>
      </c>
      <c r="H48" s="17">
        <f>подсобка!G97*$B$48/100</f>
        <v>0</v>
      </c>
      <c r="I48" s="17">
        <f>подсобка!H97*$B$48/100</f>
        <v>0</v>
      </c>
      <c r="J48" s="17">
        <f>подсобка!I97*$B$48/100</f>
        <v>0.9</v>
      </c>
      <c r="K48" s="17">
        <f>подсобка!J97*$B$48/100</f>
        <v>6</v>
      </c>
      <c r="L48" s="17">
        <f>подсобка!K97*$B$48/100</f>
        <v>4.2</v>
      </c>
      <c r="M48" s="17">
        <f>подсобка!L97*$B$48/100</f>
        <v>19.5</v>
      </c>
      <c r="N48" s="17">
        <f>подсобка!M97*$B$48/100</f>
        <v>0.27</v>
      </c>
    </row>
    <row r="49" spans="1:14" ht="15.75">
      <c r="A49" s="17" t="s">
        <v>18</v>
      </c>
      <c r="B49" s="17">
        <v>60</v>
      </c>
      <c r="C49" s="17">
        <f>подсобка!B98*$B$49/100</f>
        <v>1.5</v>
      </c>
      <c r="D49" s="17">
        <f>подсобка!C98*$B$49/100</f>
        <v>0.42</v>
      </c>
      <c r="E49" s="17">
        <f>подсобка!D98*$B$49/100</f>
        <v>15.84</v>
      </c>
      <c r="F49" s="17">
        <f>подсобка!E98*$B$49/100</f>
        <v>90</v>
      </c>
      <c r="G49" s="17">
        <f>подсобка!F98*$B$49/100</f>
        <v>0.048</v>
      </c>
      <c r="H49" s="17">
        <f>подсобка!G98*$B$49/100</f>
        <v>0</v>
      </c>
      <c r="I49" s="17">
        <f>подсобка!H98*$B$49/100</f>
        <v>0</v>
      </c>
      <c r="J49" s="17">
        <f>подсобка!I98*$B$49/100</f>
        <v>1.8</v>
      </c>
      <c r="K49" s="17">
        <f>подсобка!J98*$B$49/100</f>
        <v>12.6</v>
      </c>
      <c r="L49" s="17">
        <f>подсобка!K98*$B$49/100</f>
        <v>11.4</v>
      </c>
      <c r="M49" s="17">
        <f>подсобка!L98*$B$49/100</f>
        <v>52.2</v>
      </c>
      <c r="N49" s="17">
        <f>подсобка!M98*$B$49/100</f>
        <v>1.2</v>
      </c>
    </row>
    <row r="50" spans="1:14" ht="15.75">
      <c r="A50" s="18" t="s">
        <v>10</v>
      </c>
      <c r="B50" s="18"/>
      <c r="C50" s="18">
        <f>SUM(C20,C27,C34,C45,C48:C49)</f>
        <v>20.379000000000005</v>
      </c>
      <c r="D50" s="18">
        <f aca="true" t="shared" si="8" ref="D50:N50">SUM(D20,D27,D34,D45,D48:D49)</f>
        <v>24.591</v>
      </c>
      <c r="E50" s="18">
        <f t="shared" si="8"/>
        <v>72.084</v>
      </c>
      <c r="F50" s="18">
        <f t="shared" si="8"/>
        <v>670.25</v>
      </c>
      <c r="G50" s="18">
        <f t="shared" si="8"/>
        <v>0.32130000000000003</v>
      </c>
      <c r="H50" s="18">
        <f t="shared" si="8"/>
        <v>17.34</v>
      </c>
      <c r="I50" s="18">
        <f t="shared" si="8"/>
        <v>0.09899999999999999</v>
      </c>
      <c r="J50" s="18">
        <f t="shared" si="8"/>
        <v>10.036000000000001</v>
      </c>
      <c r="K50" s="18">
        <f t="shared" si="8"/>
        <v>126.00999999999998</v>
      </c>
      <c r="L50" s="18">
        <f t="shared" si="8"/>
        <v>90.07000000000001</v>
      </c>
      <c r="M50" s="18">
        <f t="shared" si="8"/>
        <v>446.46</v>
      </c>
      <c r="N50" s="18">
        <f t="shared" si="8"/>
        <v>6.710000000000002</v>
      </c>
    </row>
    <row r="51" spans="1:14" ht="18.75">
      <c r="A51" s="2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31.5">
      <c r="A52" s="17" t="s">
        <v>153</v>
      </c>
      <c r="B52" s="17" t="s">
        <v>154</v>
      </c>
      <c r="C52" s="17">
        <v>10.833</v>
      </c>
      <c r="D52" s="17">
        <v>7.718</v>
      </c>
      <c r="E52" s="17">
        <v>34.709</v>
      </c>
      <c r="F52" s="17">
        <v>305.07</v>
      </c>
      <c r="G52" s="17">
        <v>0.1012</v>
      </c>
      <c r="H52" s="17">
        <v>0.94</v>
      </c>
      <c r="I52" s="17">
        <v>0.05</v>
      </c>
      <c r="J52" s="17">
        <v>3.05</v>
      </c>
      <c r="K52" s="17">
        <v>275.52</v>
      </c>
      <c r="L52" s="17">
        <v>48.43</v>
      </c>
      <c r="M52" s="17">
        <v>345.08</v>
      </c>
      <c r="N52" s="17">
        <v>1.505</v>
      </c>
    </row>
    <row r="53" spans="1:14" ht="15.75">
      <c r="A53" s="16" t="s">
        <v>243</v>
      </c>
      <c r="B53" s="4">
        <v>120</v>
      </c>
      <c r="C53" s="4">
        <v>7.8</v>
      </c>
      <c r="D53" s="4">
        <v>0.72</v>
      </c>
      <c r="E53" s="4">
        <v>5.4</v>
      </c>
      <c r="F53" s="4">
        <v>103.2</v>
      </c>
      <c r="G53" s="4">
        <v>0.048</v>
      </c>
      <c r="H53" s="4">
        <v>0.6</v>
      </c>
      <c r="I53" s="4">
        <f>подсобка!H135*$B$6/100</f>
        <v>0</v>
      </c>
      <c r="J53" s="4">
        <v>0.36</v>
      </c>
      <c r="K53" s="4">
        <v>211.2</v>
      </c>
      <c r="L53" s="4">
        <v>28.8</v>
      </c>
      <c r="M53" s="4">
        <v>268.8</v>
      </c>
      <c r="N53" s="4">
        <v>0.36</v>
      </c>
    </row>
    <row r="54" spans="1:14" ht="15.75">
      <c r="A54" s="16" t="s">
        <v>204</v>
      </c>
      <c r="B54" s="4">
        <v>6</v>
      </c>
      <c r="C54" s="4">
        <v>0</v>
      </c>
      <c r="D54" s="4">
        <f>подсобка!C120*$B$7/100</f>
        <v>0</v>
      </c>
      <c r="E54" s="4">
        <v>4.212</v>
      </c>
      <c r="F54" s="4">
        <v>15.6</v>
      </c>
      <c r="G54" s="4">
        <f>подсобка!F120*$B$7/100</f>
        <v>0</v>
      </c>
      <c r="H54" s="4">
        <f>подсобка!G120*$B$7/100</f>
        <v>0</v>
      </c>
      <c r="I54" s="4">
        <f>подсобка!H120*$B$7/100</f>
        <v>0</v>
      </c>
      <c r="J54" s="4">
        <f>подсобка!I120*$B$7/100</f>
        <v>0</v>
      </c>
      <c r="K54" s="4">
        <v>0.12</v>
      </c>
      <c r="L54" s="4">
        <f>подсобка!K120*$B$7/100</f>
        <v>0</v>
      </c>
      <c r="M54" s="4">
        <f>подсобка!L120*$B$7/100</f>
        <v>0</v>
      </c>
      <c r="N54" s="4">
        <v>0.018</v>
      </c>
    </row>
    <row r="55" spans="1:14" ht="15.75">
      <c r="A55" s="16" t="s">
        <v>195</v>
      </c>
      <c r="B55" s="4">
        <v>5</v>
      </c>
      <c r="C55" s="4" t="s">
        <v>362</v>
      </c>
      <c r="D55" s="4">
        <v>3.075</v>
      </c>
      <c r="E55" s="4" t="s">
        <v>363</v>
      </c>
      <c r="F55" s="4" t="s">
        <v>364</v>
      </c>
      <c r="G55" s="4">
        <v>0</v>
      </c>
      <c r="H55" s="4">
        <v>0</v>
      </c>
      <c r="I55" s="4">
        <v>0.025</v>
      </c>
      <c r="J55" s="4">
        <v>0.11</v>
      </c>
      <c r="K55" s="62"/>
      <c r="L55" s="4">
        <v>0.15</v>
      </c>
      <c r="M55" s="4">
        <v>0.95</v>
      </c>
      <c r="N55" s="4">
        <v>0.01</v>
      </c>
    </row>
    <row r="56" spans="1:14" ht="15.75">
      <c r="A56" s="16" t="s">
        <v>193</v>
      </c>
      <c r="B56" s="4">
        <v>6</v>
      </c>
      <c r="C56" s="4">
        <v>0.42</v>
      </c>
      <c r="D56" s="4">
        <v>0.606</v>
      </c>
      <c r="E56" s="4">
        <v>0.042</v>
      </c>
      <c r="F56" s="4">
        <v>9.42</v>
      </c>
      <c r="G56" s="4" t="s">
        <v>366</v>
      </c>
      <c r="H56" s="4">
        <f>подсобка!G154*$B$9/100</f>
        <v>0</v>
      </c>
      <c r="I56" s="4" t="s">
        <v>365</v>
      </c>
      <c r="J56" s="4">
        <v>0.12</v>
      </c>
      <c r="K56" s="4">
        <v>3.3</v>
      </c>
      <c r="L56" s="4">
        <v>3.24</v>
      </c>
      <c r="M56" s="4">
        <v>11.1</v>
      </c>
      <c r="N56" s="4">
        <v>0.162</v>
      </c>
    </row>
    <row r="57" spans="1:14" ht="15.75">
      <c r="A57" s="16" t="s">
        <v>215</v>
      </c>
      <c r="B57" s="4">
        <v>7</v>
      </c>
      <c r="C57" s="4">
        <v>0.203</v>
      </c>
      <c r="D57" s="4">
        <v>0.042</v>
      </c>
      <c r="E57" s="4">
        <v>4.62</v>
      </c>
      <c r="F57" s="4">
        <v>14.7</v>
      </c>
      <c r="G57" s="4">
        <v>0.014</v>
      </c>
      <c r="H57" s="4">
        <v>0</v>
      </c>
      <c r="I57" s="4">
        <v>0</v>
      </c>
      <c r="J57" s="4">
        <v>0</v>
      </c>
      <c r="K57" s="4">
        <v>5.6</v>
      </c>
      <c r="L57" s="4">
        <v>2.94</v>
      </c>
      <c r="M57" s="4">
        <v>9.03</v>
      </c>
      <c r="N57" s="4">
        <v>0.21</v>
      </c>
    </row>
    <row r="58" spans="1:14" ht="15.75">
      <c r="A58" s="16" t="s">
        <v>233</v>
      </c>
      <c r="B58" s="4">
        <v>15</v>
      </c>
      <c r="C58" s="4">
        <v>0.9</v>
      </c>
      <c r="D58" s="4">
        <v>0.105</v>
      </c>
      <c r="E58" s="4">
        <v>6.03</v>
      </c>
      <c r="F58" s="4">
        <v>31.65</v>
      </c>
      <c r="G58" s="4">
        <v>0.021</v>
      </c>
      <c r="H58" s="4">
        <v>0</v>
      </c>
      <c r="I58" s="4">
        <v>0</v>
      </c>
      <c r="J58" s="4">
        <v>0.45</v>
      </c>
      <c r="K58" s="4">
        <v>3</v>
      </c>
      <c r="L58" s="4">
        <v>4.5</v>
      </c>
      <c r="M58" s="4">
        <v>12.6</v>
      </c>
      <c r="N58" s="4">
        <v>0.345</v>
      </c>
    </row>
    <row r="59" spans="1:14" ht="15.75">
      <c r="A59" s="16" t="s">
        <v>226</v>
      </c>
      <c r="B59" s="4">
        <v>20</v>
      </c>
      <c r="C59" s="4">
        <v>0.08</v>
      </c>
      <c r="D59" s="4">
        <f>подсобка!C111*$B$12/100</f>
        <v>0</v>
      </c>
      <c r="E59" s="4">
        <v>12.46</v>
      </c>
      <c r="F59" s="4">
        <v>50</v>
      </c>
      <c r="G59" s="4">
        <v>0.002</v>
      </c>
      <c r="H59" s="4">
        <v>0.1</v>
      </c>
      <c r="I59" s="4">
        <f>подсобка!H111*$B$12/100</f>
        <v>0</v>
      </c>
      <c r="J59" s="4">
        <f>подсобка!I111*$B$12/100</f>
        <v>0</v>
      </c>
      <c r="K59" s="4">
        <v>2.8</v>
      </c>
      <c r="L59" s="4">
        <v>1.4</v>
      </c>
      <c r="M59" s="4">
        <v>1.8</v>
      </c>
      <c r="N59" s="4">
        <v>0.36</v>
      </c>
    </row>
    <row r="60" spans="1:14" ht="15.75">
      <c r="A60" s="16" t="s">
        <v>198</v>
      </c>
      <c r="B60" s="4">
        <v>3</v>
      </c>
      <c r="C60" s="4">
        <v>0</v>
      </c>
      <c r="D60" s="4">
        <v>2.13</v>
      </c>
      <c r="E60" s="4">
        <v>0</v>
      </c>
      <c r="F60" s="4">
        <v>21</v>
      </c>
      <c r="G60" s="4">
        <v>0</v>
      </c>
      <c r="H60" s="4">
        <v>0</v>
      </c>
      <c r="I60" s="4">
        <f>подсобка!H91*$B$13/100</f>
        <v>0</v>
      </c>
      <c r="J60" s="4">
        <v>2.1</v>
      </c>
      <c r="K60" s="4">
        <v>0</v>
      </c>
      <c r="L60" s="4">
        <v>0</v>
      </c>
      <c r="M60" s="4">
        <v>0</v>
      </c>
      <c r="N60" s="4">
        <v>0</v>
      </c>
    </row>
    <row r="61" spans="1:14" ht="15.75">
      <c r="A61" s="16" t="s">
        <v>199</v>
      </c>
      <c r="B61" s="4">
        <v>20</v>
      </c>
      <c r="C61" s="4">
        <v>1.4</v>
      </c>
      <c r="D61" s="4">
        <v>1.04</v>
      </c>
      <c r="E61" s="4">
        <v>1.9</v>
      </c>
      <c r="F61" s="4">
        <v>27</v>
      </c>
      <c r="G61" s="4">
        <v>0.012</v>
      </c>
      <c r="H61" s="4">
        <v>0.24</v>
      </c>
      <c r="I61" s="4">
        <v>0.004</v>
      </c>
      <c r="J61" s="4">
        <v>0</v>
      </c>
      <c r="K61" s="4">
        <v>48.4</v>
      </c>
      <c r="L61" s="4">
        <v>7.4</v>
      </c>
      <c r="M61" s="4">
        <v>40.8</v>
      </c>
      <c r="N61" s="4">
        <v>0.04</v>
      </c>
    </row>
    <row r="62" spans="1:14" ht="31.5">
      <c r="A62" s="17" t="s">
        <v>146</v>
      </c>
      <c r="B62" s="17" t="s">
        <v>302</v>
      </c>
      <c r="C62" s="17">
        <v>4.7</v>
      </c>
      <c r="D62" s="17">
        <v>4.872</v>
      </c>
      <c r="E62" s="17">
        <v>16.56</v>
      </c>
      <c r="F62" s="17">
        <v>144.374</v>
      </c>
      <c r="G62" s="17">
        <v>0.04</v>
      </c>
      <c r="H62" s="17">
        <v>2</v>
      </c>
      <c r="I62" s="17">
        <v>0.04</v>
      </c>
      <c r="J62" s="17">
        <v>0.06</v>
      </c>
      <c r="K62" s="17">
        <v>244.2</v>
      </c>
      <c r="L62" s="17">
        <v>28</v>
      </c>
      <c r="M62" s="17">
        <v>187</v>
      </c>
      <c r="N62" s="17">
        <v>0.352</v>
      </c>
    </row>
    <row r="63" spans="1:14" ht="15.75">
      <c r="A63" s="25" t="s">
        <v>234</v>
      </c>
      <c r="B63" s="4">
        <v>2</v>
      </c>
      <c r="C63" s="4">
        <v>0.3</v>
      </c>
      <c r="D63" s="4">
        <v>0.072</v>
      </c>
      <c r="E63" s="4">
        <v>0.14</v>
      </c>
      <c r="F63" s="4">
        <v>2.374</v>
      </c>
      <c r="G63" s="4">
        <v>0</v>
      </c>
      <c r="H63" s="4">
        <v>0</v>
      </c>
      <c r="I63" s="4">
        <v>0</v>
      </c>
      <c r="J63" s="4">
        <v>0</v>
      </c>
      <c r="K63" s="4">
        <v>2</v>
      </c>
      <c r="L63" s="4">
        <f>подсобка!K82*$B$16/100</f>
        <v>0</v>
      </c>
      <c r="M63" s="4">
        <v>5</v>
      </c>
      <c r="N63" s="4">
        <v>0.122</v>
      </c>
    </row>
    <row r="64" spans="1:14" ht="15.75">
      <c r="A64" s="25" t="s">
        <v>21</v>
      </c>
      <c r="B64" s="4">
        <v>200</v>
      </c>
      <c r="C64" s="4">
        <v>4.4</v>
      </c>
      <c r="D64" s="4">
        <v>4.8</v>
      </c>
      <c r="E64" s="62"/>
      <c r="F64" s="4">
        <v>116</v>
      </c>
      <c r="G64" s="4">
        <v>0.04</v>
      </c>
      <c r="H64" s="4">
        <v>2</v>
      </c>
      <c r="I64" s="4">
        <v>0.04</v>
      </c>
      <c r="J64" s="4">
        <v>0.6</v>
      </c>
      <c r="K64" s="4">
        <v>242</v>
      </c>
      <c r="L64" s="4">
        <v>28</v>
      </c>
      <c r="M64" s="4">
        <v>182</v>
      </c>
      <c r="N64" s="4">
        <v>0.2</v>
      </c>
    </row>
    <row r="65" spans="1:14" ht="15.75">
      <c r="A65" s="25" t="s">
        <v>204</v>
      </c>
      <c r="B65" s="4">
        <v>10</v>
      </c>
      <c r="C65" s="4">
        <f>подсобка!B120*$B$18/100</f>
        <v>0</v>
      </c>
      <c r="D65" s="4">
        <f>подсобка!C120*$B$18/100</f>
        <v>0</v>
      </c>
      <c r="E65" s="4">
        <v>7.02</v>
      </c>
      <c r="F65" s="4">
        <v>26</v>
      </c>
      <c r="G65" s="4">
        <f>подсобка!F120*$B$18/100</f>
        <v>0</v>
      </c>
      <c r="H65" s="4">
        <f>подсобка!G120*$B$18/100</f>
        <v>0</v>
      </c>
      <c r="I65" s="4">
        <f>подсобка!H120*$B$18/100</f>
        <v>0</v>
      </c>
      <c r="J65" s="4">
        <f>подсобка!I120*$B$18/100</f>
        <v>0</v>
      </c>
      <c r="K65" s="4">
        <v>0.2</v>
      </c>
      <c r="L65" s="4">
        <f>подсобка!K120*$B$18/100</f>
        <v>0</v>
      </c>
      <c r="M65" s="4">
        <f>подсобка!L120*$B$18/100</f>
        <v>0</v>
      </c>
      <c r="N65" s="4">
        <v>0.03</v>
      </c>
    </row>
    <row r="66" spans="1:14" ht="18.75">
      <c r="A66" s="2" t="s">
        <v>361</v>
      </c>
      <c r="B66" s="5"/>
      <c r="C66" s="5">
        <v>15.533</v>
      </c>
      <c r="D66" s="5">
        <v>12.59</v>
      </c>
      <c r="E66" s="5">
        <v>51.26</v>
      </c>
      <c r="F66" s="5">
        <v>449.44</v>
      </c>
      <c r="G66" s="5">
        <v>0.1412</v>
      </c>
      <c r="H66" s="5">
        <v>2.94</v>
      </c>
      <c r="I66" s="5">
        <v>0.09</v>
      </c>
      <c r="J66" s="5">
        <v>3.11</v>
      </c>
      <c r="K66" s="5">
        <v>519.72</v>
      </c>
      <c r="L66" s="5">
        <v>76.43</v>
      </c>
      <c r="M66" s="5">
        <v>532.08</v>
      </c>
      <c r="N66" s="5">
        <v>1.86</v>
      </c>
    </row>
    <row r="67" spans="1:14" ht="18.75">
      <c r="A67" s="2" t="s">
        <v>352</v>
      </c>
      <c r="B67" s="5"/>
      <c r="C67" s="5">
        <v>48.703</v>
      </c>
      <c r="D67" s="5">
        <v>53.81</v>
      </c>
      <c r="E67" s="5">
        <v>150.92</v>
      </c>
      <c r="F67" s="5">
        <v>1630.49</v>
      </c>
      <c r="G67" s="5">
        <v>0.6354</v>
      </c>
      <c r="H67" s="5">
        <v>26.28</v>
      </c>
      <c r="I67" s="5">
        <v>0.319</v>
      </c>
      <c r="J67" s="5">
        <v>15.23</v>
      </c>
      <c r="K67" s="5">
        <v>1154.46</v>
      </c>
      <c r="L67" s="5">
        <v>246.67</v>
      </c>
      <c r="M67" s="5">
        <v>1418.54</v>
      </c>
      <c r="N67" s="5">
        <v>10.32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61"/>
  <sheetViews>
    <sheetView zoomScale="79" zoomScaleNormal="79" workbookViewId="0" topLeftCell="A1">
      <selection activeCell="D70" sqref="D70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1.5">
      <c r="A5" s="17" t="s">
        <v>305</v>
      </c>
      <c r="B5" s="17" t="s">
        <v>306</v>
      </c>
      <c r="C5" s="17">
        <f aca="true" t="shared" si="0" ref="C5:N5">SUM(C6:C8)</f>
        <v>5.098000000000001</v>
      </c>
      <c r="D5" s="17">
        <f t="shared" si="0"/>
        <v>7.4</v>
      </c>
      <c r="E5" s="17">
        <f t="shared" si="0"/>
        <v>20.622</v>
      </c>
      <c r="F5" s="17">
        <f t="shared" si="0"/>
        <v>195</v>
      </c>
      <c r="G5" s="17">
        <f t="shared" si="0"/>
        <v>0.08800000000000001</v>
      </c>
      <c r="H5" s="17">
        <f t="shared" si="0"/>
        <v>0.24</v>
      </c>
      <c r="I5" s="17">
        <f t="shared" si="0"/>
        <v>0.061</v>
      </c>
      <c r="J5" s="17">
        <f t="shared" si="0"/>
        <v>1.706</v>
      </c>
      <c r="K5" s="17">
        <f t="shared" si="0"/>
        <v>86.76</v>
      </c>
      <c r="L5" s="17">
        <f t="shared" si="0"/>
        <v>8.24</v>
      </c>
      <c r="M5" s="17">
        <f t="shared" si="0"/>
        <v>87.42</v>
      </c>
      <c r="N5" s="17">
        <f t="shared" si="0"/>
        <v>0.616</v>
      </c>
    </row>
    <row r="6" spans="1:14" ht="15.75">
      <c r="A6" s="16" t="s">
        <v>241</v>
      </c>
      <c r="B6" s="4">
        <v>50</v>
      </c>
      <c r="C6" s="4">
        <f>подсобка!B42*$B$6/100</f>
        <v>2.7</v>
      </c>
      <c r="D6" s="4">
        <f>подсобка!C42*$B$6/100</f>
        <v>0.45</v>
      </c>
      <c r="E6" s="4">
        <f>подсобка!D42*$B$6/100</f>
        <v>20.55</v>
      </c>
      <c r="F6" s="4">
        <f>подсобка!E42*$B$6/100</f>
        <v>105</v>
      </c>
      <c r="G6" s="4">
        <f>подсобка!F42*$B$6/100</f>
        <v>0.085</v>
      </c>
      <c r="H6" s="4">
        <f>подсобка!G42*$B$6/100</f>
        <v>0</v>
      </c>
      <c r="I6" s="4">
        <f>подсобка!H42*$B$6/100</f>
        <v>0</v>
      </c>
      <c r="J6" s="4">
        <f>подсобка!I42*$B$6/100</f>
        <v>1.5</v>
      </c>
      <c r="K6" s="4">
        <f>подсобка!J42*$B$6/100</f>
        <v>9</v>
      </c>
      <c r="L6" s="4">
        <f>подсобка!K42*$B$6/100</f>
        <v>8</v>
      </c>
      <c r="M6" s="4">
        <f>подсобка!L42*$B$6/100</f>
        <v>43.5</v>
      </c>
      <c r="N6" s="4">
        <f>подсобка!M42*$B$6/100</f>
        <v>0.6</v>
      </c>
    </row>
    <row r="7" spans="1:14" ht="15.75">
      <c r="A7" s="16" t="s">
        <v>200</v>
      </c>
      <c r="B7" s="4">
        <v>8</v>
      </c>
      <c r="C7" s="4">
        <f>подсобка!B45*$B$7/100</f>
        <v>0.048</v>
      </c>
      <c r="D7" s="4">
        <f>подсобка!C45*$B$7/100</f>
        <v>4.92</v>
      </c>
      <c r="E7" s="4">
        <f>подсобка!D45*$B$7/100</f>
        <v>0.07200000000000001</v>
      </c>
      <c r="F7" s="4">
        <f>подсобка!E45*$B$7/100</f>
        <v>52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0.04</v>
      </c>
      <c r="J7" s="4">
        <f>подсобка!I45*$B$7/100</f>
        <v>0.17600000000000002</v>
      </c>
      <c r="K7" s="4">
        <f>подсобка!J45*$B$7/100</f>
        <v>1.76</v>
      </c>
      <c r="L7" s="4">
        <f>подсобка!K45*$B$7/100</f>
        <v>0.24</v>
      </c>
      <c r="M7" s="4">
        <f>подсобка!L45*$B$7/100</f>
        <v>1.52</v>
      </c>
      <c r="N7" s="4">
        <f>подсобка!M45*$B$7/100</f>
        <v>0.016</v>
      </c>
    </row>
    <row r="8" spans="1:14" ht="15.75">
      <c r="A8" s="16" t="s">
        <v>220</v>
      </c>
      <c r="B8" s="4">
        <v>10</v>
      </c>
      <c r="C8" s="4">
        <f>подсобка!B82*$B$8/100</f>
        <v>2.35</v>
      </c>
      <c r="D8" s="4">
        <f>подсобка!C82*$B$8/100</f>
        <v>2.03</v>
      </c>
      <c r="E8" s="4">
        <f>подсобка!D82*$B$8/100</f>
        <v>0</v>
      </c>
      <c r="F8" s="4">
        <f>подсобка!E82*$B$8/100</f>
        <v>38</v>
      </c>
      <c r="G8" s="4">
        <f>подсобка!F82*$B$8/100</f>
        <v>0.003</v>
      </c>
      <c r="H8" s="4">
        <f>подсобка!G82*$B$8/100</f>
        <v>0.24</v>
      </c>
      <c r="I8" s="4">
        <f>подсобка!H82*$B$8/100</f>
        <v>0.021</v>
      </c>
      <c r="J8" s="4">
        <f>подсобка!I82*$B$8/100</f>
        <v>0.03</v>
      </c>
      <c r="K8" s="4">
        <f>подсобка!J82*$B$8/100</f>
        <v>76</v>
      </c>
      <c r="L8" s="4">
        <f>подсобка!K82*$B$8/100</f>
        <v>0</v>
      </c>
      <c r="M8" s="4">
        <f>подсобка!L82*$B$8/100</f>
        <v>42.4</v>
      </c>
      <c r="N8" s="4">
        <f>подсобка!M82*$B$8/100</f>
        <v>0</v>
      </c>
    </row>
    <row r="9" spans="1:14" s="15" customFormat="1" ht="31.5">
      <c r="A9" s="17" t="s">
        <v>6</v>
      </c>
      <c r="B9" s="17" t="s">
        <v>7</v>
      </c>
      <c r="C9" s="17">
        <f aca="true" t="shared" si="1" ref="C9:N9">SUM(C10:C11)</f>
        <v>3.0999999999999996</v>
      </c>
      <c r="D9" s="17">
        <f t="shared" si="1"/>
        <v>2.152</v>
      </c>
      <c r="E9" s="17">
        <f t="shared" si="1"/>
        <v>3.94</v>
      </c>
      <c r="F9" s="17">
        <f t="shared" si="1"/>
        <v>56.374</v>
      </c>
      <c r="G9" s="17">
        <f t="shared" si="1"/>
        <v>0.024</v>
      </c>
      <c r="H9" s="17">
        <f t="shared" si="1"/>
        <v>0.48</v>
      </c>
      <c r="I9" s="17">
        <f t="shared" si="1"/>
        <v>0.008</v>
      </c>
      <c r="J9" s="17">
        <f t="shared" si="1"/>
        <v>0</v>
      </c>
      <c r="K9" s="17">
        <f t="shared" si="1"/>
        <v>98.8</v>
      </c>
      <c r="L9" s="17">
        <f t="shared" si="1"/>
        <v>14.8</v>
      </c>
      <c r="M9" s="17">
        <f t="shared" si="1"/>
        <v>86.6</v>
      </c>
      <c r="N9" s="17">
        <f t="shared" si="1"/>
        <v>0.202</v>
      </c>
    </row>
    <row r="10" spans="1:14" s="15" customFormat="1" ht="18.75">
      <c r="A10" s="16" t="s">
        <v>234</v>
      </c>
      <c r="B10" s="4">
        <v>2</v>
      </c>
      <c r="C10" s="4">
        <f>подсобка!B35*$B$10/100</f>
        <v>0.3</v>
      </c>
      <c r="D10" s="4">
        <f>подсобка!C35*$B$10/100</f>
        <v>0.07200000000000001</v>
      </c>
      <c r="E10" s="4">
        <f>подсобка!D35*$B$10/100</f>
        <v>0.14</v>
      </c>
      <c r="F10" s="4">
        <f>подсобка!E35*$B$10/100</f>
        <v>2.374</v>
      </c>
      <c r="G10" s="4">
        <f>подсобка!F35*$B$10/100</f>
        <v>0</v>
      </c>
      <c r="H10" s="4">
        <f>подсобка!G35*$B$10/100</f>
        <v>0</v>
      </c>
      <c r="I10" s="4">
        <f>подсобка!H35*$B$10/100</f>
        <v>0</v>
      </c>
      <c r="J10" s="4">
        <f>подсобка!I35*$B$10/100</f>
        <v>0</v>
      </c>
      <c r="K10" s="4">
        <f>подсобка!J35*$B$10/100</f>
        <v>2</v>
      </c>
      <c r="L10" s="4">
        <f>подсобка!K35*$B$10/100</f>
        <v>0</v>
      </c>
      <c r="M10" s="4">
        <f>подсобка!L35*$B$10/100</f>
        <v>5</v>
      </c>
      <c r="N10" s="4">
        <f>подсобка!M35*$B$10/100</f>
        <v>0.122</v>
      </c>
    </row>
    <row r="11" spans="1:14" s="15" customFormat="1" ht="18.75">
      <c r="A11" s="16" t="s">
        <v>262</v>
      </c>
      <c r="B11" s="4">
        <v>40</v>
      </c>
      <c r="C11" s="4">
        <f>подсобка!B49*$B$11/100</f>
        <v>2.8</v>
      </c>
      <c r="D11" s="4">
        <f>подсобка!C49*$B$11/100</f>
        <v>2.08</v>
      </c>
      <c r="E11" s="4">
        <f>подсобка!D49*$B$11/100</f>
        <v>3.8</v>
      </c>
      <c r="F11" s="4">
        <f>подсобка!E49*$B$11/100</f>
        <v>54</v>
      </c>
      <c r="G11" s="4">
        <f>подсобка!F49*$B$11/100</f>
        <v>0.024</v>
      </c>
      <c r="H11" s="4">
        <f>подсобка!G49*$B$11/100</f>
        <v>0.48</v>
      </c>
      <c r="I11" s="4">
        <f>подсобка!H49*$B$11/100</f>
        <v>0.008</v>
      </c>
      <c r="J11" s="4">
        <f>подсобка!I49*$B$11/100</f>
        <v>0</v>
      </c>
      <c r="K11" s="4">
        <f>подсобка!J49*$B$11/100</f>
        <v>96.8</v>
      </c>
      <c r="L11" s="4">
        <f>подсобка!K49*$B$11/100</f>
        <v>14.8</v>
      </c>
      <c r="M11" s="4">
        <f>подсобка!L49*$B$11/100</f>
        <v>81.6</v>
      </c>
      <c r="N11" s="4">
        <f>подсобка!M49*$B$11/100</f>
        <v>0.08</v>
      </c>
    </row>
    <row r="12" spans="1:14" s="15" customFormat="1" ht="18.75">
      <c r="A12" s="17" t="s">
        <v>8</v>
      </c>
      <c r="B12" s="17" t="s">
        <v>9</v>
      </c>
      <c r="C12" s="17">
        <f aca="true" t="shared" si="2" ref="C12:N12">SUM(C13:C14)</f>
        <v>1.91</v>
      </c>
      <c r="D12" s="17">
        <f t="shared" si="2"/>
        <v>3.475</v>
      </c>
      <c r="E12" s="17">
        <f t="shared" si="2"/>
        <v>13.045</v>
      </c>
      <c r="F12" s="17">
        <f t="shared" si="2"/>
        <v>108.5</v>
      </c>
      <c r="G12" s="17">
        <f t="shared" si="2"/>
        <v>0.044000000000000004</v>
      </c>
      <c r="H12" s="17">
        <f t="shared" si="2"/>
        <v>0</v>
      </c>
      <c r="I12" s="17">
        <f t="shared" si="2"/>
        <v>0.025</v>
      </c>
      <c r="J12" s="17">
        <f t="shared" si="2"/>
        <v>0.11</v>
      </c>
      <c r="K12" s="17">
        <f t="shared" si="2"/>
        <v>11.1</v>
      </c>
      <c r="L12" s="17">
        <f t="shared" si="2"/>
        <v>14.15</v>
      </c>
      <c r="M12" s="17">
        <f t="shared" si="2"/>
        <v>35.35</v>
      </c>
      <c r="N12" s="17">
        <f t="shared" si="2"/>
        <v>0.65</v>
      </c>
    </row>
    <row r="13" spans="1:14" ht="15.75">
      <c r="A13" s="16" t="s">
        <v>24</v>
      </c>
      <c r="B13" s="4">
        <v>40</v>
      </c>
      <c r="C13" s="4">
        <f>подсобка!B9*$B$13/100</f>
        <v>1.88</v>
      </c>
      <c r="D13" s="4">
        <f>подсобка!C9*$B$13/100</f>
        <v>0.4</v>
      </c>
      <c r="E13" s="4">
        <f>подсобка!D9*$B$13/100</f>
        <v>13</v>
      </c>
      <c r="F13" s="4">
        <f>подсобка!E9*$B$13/100</f>
        <v>76</v>
      </c>
      <c r="G13" s="4">
        <f>подсобка!F9*$B$13/100</f>
        <v>0.044000000000000004</v>
      </c>
      <c r="H13" s="4">
        <f>подсобка!G9*$B$13/100</f>
        <v>0</v>
      </c>
      <c r="I13" s="4">
        <f>подсобка!H9*$B$13/100</f>
        <v>0</v>
      </c>
      <c r="J13" s="4">
        <f>подсобка!I9*$B$13/100</f>
        <v>0</v>
      </c>
      <c r="K13" s="4">
        <f>подсобка!J9*$B$13/100</f>
        <v>10</v>
      </c>
      <c r="L13" s="4">
        <f>подсобка!K9*$B$13/100</f>
        <v>14</v>
      </c>
      <c r="M13" s="4">
        <f>подсобка!L9*$B$13/100</f>
        <v>34.4</v>
      </c>
      <c r="N13" s="4">
        <f>подсобка!M9*$B$13/100</f>
        <v>0.64</v>
      </c>
    </row>
    <row r="14" spans="1:14" ht="15.75">
      <c r="A14" s="16" t="s">
        <v>200</v>
      </c>
      <c r="B14" s="4">
        <v>5</v>
      </c>
      <c r="C14" s="4">
        <f>подсобка!B45*$B$14/100</f>
        <v>0.03</v>
      </c>
      <c r="D14" s="4">
        <f>подсобка!C45*$B$14/100</f>
        <v>3.075</v>
      </c>
      <c r="E14" s="4">
        <f>подсобка!D45*$B$14/100</f>
        <v>0.045</v>
      </c>
      <c r="F14" s="4">
        <f>подсобка!E45*$B$14/100</f>
        <v>32.5</v>
      </c>
      <c r="G14" s="4">
        <f>подсобка!F45*$B$14/100</f>
        <v>0</v>
      </c>
      <c r="H14" s="4">
        <f>подсобка!G45*$B$14/100</f>
        <v>0</v>
      </c>
      <c r="I14" s="4">
        <f>подсобка!H45*$B$14/100</f>
        <v>0.025</v>
      </c>
      <c r="J14" s="4">
        <f>подсобка!I45*$B$14/100</f>
        <v>0.11</v>
      </c>
      <c r="K14" s="4">
        <f>подсобка!J45*$B$14/100</f>
        <v>1.1</v>
      </c>
      <c r="L14" s="4">
        <f>подсобка!K45*$B$14/100</f>
        <v>0.15</v>
      </c>
      <c r="M14" s="4">
        <f>подсобка!L45*$B$14/100</f>
        <v>0.95</v>
      </c>
      <c r="N14" s="4">
        <f>подсобка!M45*$B$14/100</f>
        <v>0.01</v>
      </c>
    </row>
    <row r="15" spans="1:14" s="15" customFormat="1" ht="18.75">
      <c r="A15" s="18" t="s">
        <v>10</v>
      </c>
      <c r="B15" s="18"/>
      <c r="C15" s="18">
        <f aca="true" t="shared" si="3" ref="C15:N15">SUM(C5,C9,C12)</f>
        <v>10.108</v>
      </c>
      <c r="D15" s="18">
        <f t="shared" si="3"/>
        <v>13.027</v>
      </c>
      <c r="E15" s="18">
        <f t="shared" si="3"/>
        <v>37.607</v>
      </c>
      <c r="F15" s="18">
        <f t="shared" si="3"/>
        <v>359.874</v>
      </c>
      <c r="G15" s="18">
        <f t="shared" si="3"/>
        <v>0.15600000000000003</v>
      </c>
      <c r="H15" s="18">
        <f t="shared" si="3"/>
        <v>0.72</v>
      </c>
      <c r="I15" s="18">
        <f t="shared" si="3"/>
        <v>0.094</v>
      </c>
      <c r="J15" s="18">
        <f t="shared" si="3"/>
        <v>1.816</v>
      </c>
      <c r="K15" s="18">
        <f t="shared" si="3"/>
        <v>196.66</v>
      </c>
      <c r="L15" s="18">
        <f t="shared" si="3"/>
        <v>37.19</v>
      </c>
      <c r="M15" s="18">
        <f t="shared" si="3"/>
        <v>209.36999999999998</v>
      </c>
      <c r="N15" s="18">
        <f t="shared" si="3"/>
        <v>1.468</v>
      </c>
    </row>
    <row r="16" spans="1:14" s="15" customFormat="1" ht="18.75">
      <c r="A16" s="5" t="s">
        <v>11</v>
      </c>
      <c r="B16" s="19">
        <v>100</v>
      </c>
      <c r="C16" s="18">
        <f>подсобка!B106*$B$16/100</f>
        <v>0.5</v>
      </c>
      <c r="D16" s="18">
        <f>подсобка!C106*$B$16/100</f>
        <v>0</v>
      </c>
      <c r="E16" s="18">
        <f>подсобка!D106*$B$16/100</f>
        <v>11.7</v>
      </c>
      <c r="F16" s="18">
        <f>подсобка!E106*$B$16/100</f>
        <v>47</v>
      </c>
      <c r="G16" s="18">
        <f>подсобка!F106*$B$16/100</f>
        <v>0.01</v>
      </c>
      <c r="H16" s="18">
        <f>подсобка!G106*$B$16/100</f>
        <v>2</v>
      </c>
      <c r="I16" s="18">
        <f>подсобка!H106*$B$16/100</f>
        <v>0</v>
      </c>
      <c r="J16" s="18">
        <f>подсобка!I106*$B$16/100</f>
        <v>0</v>
      </c>
      <c r="K16" s="18">
        <f>подсобка!J106*$B$16/100</f>
        <v>8</v>
      </c>
      <c r="L16" s="18">
        <f>подсобка!K106*$B$16/100</f>
        <v>5</v>
      </c>
      <c r="M16" s="18">
        <f>подсобка!L106*$B$16/100</f>
        <v>9</v>
      </c>
      <c r="N16" s="18">
        <f>подсобка!M106*$B$16/100</f>
        <v>0.2</v>
      </c>
    </row>
    <row r="17" spans="1:14" s="15" customFormat="1" ht="18.75">
      <c r="A17" s="2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1.5">
      <c r="A18" s="17" t="s">
        <v>286</v>
      </c>
      <c r="B18" s="31" t="s">
        <v>331</v>
      </c>
      <c r="C18" s="17">
        <f>SUM(C19:C20)</f>
        <v>0.51</v>
      </c>
      <c r="D18" s="17">
        <f aca="true" t="shared" si="4" ref="D18:N18">SUM(D19:D20)</f>
        <v>3.55</v>
      </c>
      <c r="E18" s="17">
        <f t="shared" si="4"/>
        <v>2.85</v>
      </c>
      <c r="F18" s="17">
        <f t="shared" si="4"/>
        <v>47.9</v>
      </c>
      <c r="G18" s="17">
        <f t="shared" si="4"/>
        <v>0.015</v>
      </c>
      <c r="H18" s="17">
        <f t="shared" si="4"/>
        <v>3</v>
      </c>
      <c r="I18" s="17">
        <f t="shared" si="4"/>
        <v>0</v>
      </c>
      <c r="J18" s="17">
        <f t="shared" si="4"/>
        <v>3.47</v>
      </c>
      <c r="K18" s="17">
        <f t="shared" si="4"/>
        <v>9.3</v>
      </c>
      <c r="L18" s="17">
        <f t="shared" si="4"/>
        <v>4.2</v>
      </c>
      <c r="M18" s="17">
        <f t="shared" si="4"/>
        <v>17.4</v>
      </c>
      <c r="N18" s="17">
        <f t="shared" si="4"/>
        <v>0.24</v>
      </c>
    </row>
    <row r="19" spans="1:14" ht="15.75">
      <c r="A19" s="16" t="s">
        <v>198</v>
      </c>
      <c r="B19" s="41">
        <v>5</v>
      </c>
      <c r="C19" s="41">
        <f>подсобка!B44*$B$19/100</f>
        <v>0</v>
      </c>
      <c r="D19" s="41">
        <f>подсобка!C44*$B$19/100</f>
        <v>3.55</v>
      </c>
      <c r="E19" s="41">
        <f>подсобка!D44*$B$19/100</f>
        <v>0</v>
      </c>
      <c r="F19" s="41">
        <f>подсобка!E44*$B$19/100</f>
        <v>35</v>
      </c>
      <c r="G19" s="41">
        <f>подсобка!F44*$B$19/100</f>
        <v>0</v>
      </c>
      <c r="H19" s="41">
        <f>подсобка!G44*$B$19/100</f>
        <v>0</v>
      </c>
      <c r="I19" s="41">
        <f>подсобка!H44*$B$19/100</f>
        <v>0</v>
      </c>
      <c r="J19" s="41">
        <f>подсобка!I44*$B$19/100</f>
        <v>3.35</v>
      </c>
      <c r="K19" s="41">
        <f>подсобка!J44*$B$19/100</f>
        <v>0</v>
      </c>
      <c r="L19" s="41">
        <f>подсобка!K44*$B$19/100</f>
        <v>0</v>
      </c>
      <c r="M19" s="41">
        <f>подсобка!L44*$B$19/100</f>
        <v>0</v>
      </c>
      <c r="N19" s="41">
        <f>подсобка!M44*$B$19/100</f>
        <v>0</v>
      </c>
    </row>
    <row r="20" spans="1:14" ht="15.75">
      <c r="A20" s="16" t="s">
        <v>207</v>
      </c>
      <c r="B20" s="41">
        <v>30</v>
      </c>
      <c r="C20" s="41">
        <f>подсобка!B41*$B$20/100</f>
        <v>0.51</v>
      </c>
      <c r="D20" s="41">
        <f>подсобка!C41*$B$20/100</f>
        <v>0</v>
      </c>
      <c r="E20" s="41">
        <f>подсобка!D41*$B$20/100</f>
        <v>2.85</v>
      </c>
      <c r="F20" s="41">
        <f>подсобка!E41*$B$20/100</f>
        <v>12.9</v>
      </c>
      <c r="G20" s="41">
        <f>подсобка!F41*$B$20/100</f>
        <v>0.015</v>
      </c>
      <c r="H20" s="41">
        <f>подсобка!G41*$B$20/100</f>
        <v>3</v>
      </c>
      <c r="I20" s="41">
        <f>подсобка!H41*$B$20/100</f>
        <v>0</v>
      </c>
      <c r="J20" s="41">
        <f>подсобка!I41*$B$20/100</f>
        <v>0.12</v>
      </c>
      <c r="K20" s="41">
        <f>подсобка!J41*$B$20/100</f>
        <v>9.3</v>
      </c>
      <c r="L20" s="41">
        <f>подсобка!K41*$B$20/100</f>
        <v>4.2</v>
      </c>
      <c r="M20" s="41">
        <f>подсобка!L41*$B$20/100</f>
        <v>17.4</v>
      </c>
      <c r="N20" s="41">
        <f>подсобка!M41*$B$20/100</f>
        <v>0.24</v>
      </c>
    </row>
    <row r="21" spans="1:14" ht="31.5">
      <c r="A21" s="17" t="s">
        <v>168</v>
      </c>
      <c r="B21" s="17" t="s">
        <v>155</v>
      </c>
      <c r="C21" s="17">
        <f aca="true" t="shared" si="5" ref="C21:N21">SUM(C22:C30)</f>
        <v>5.584</v>
      </c>
      <c r="D21" s="17">
        <f t="shared" si="5"/>
        <v>8.48</v>
      </c>
      <c r="E21" s="17">
        <f t="shared" si="5"/>
        <v>10.761999999999999</v>
      </c>
      <c r="F21" s="17">
        <f t="shared" si="5"/>
        <v>165.51999999999998</v>
      </c>
      <c r="G21" s="17">
        <f t="shared" si="5"/>
        <v>0.09800000000000002</v>
      </c>
      <c r="H21" s="17">
        <f t="shared" si="5"/>
        <v>25.77</v>
      </c>
      <c r="I21" s="17">
        <f t="shared" si="5"/>
        <v>0.015</v>
      </c>
      <c r="J21" s="17">
        <f t="shared" si="5"/>
        <v>3.986</v>
      </c>
      <c r="K21" s="17">
        <f t="shared" si="5"/>
        <v>39.400000000000006</v>
      </c>
      <c r="L21" s="17">
        <f t="shared" si="5"/>
        <v>28.5</v>
      </c>
      <c r="M21" s="17">
        <f t="shared" si="5"/>
        <v>120.64999999999999</v>
      </c>
      <c r="N21" s="17">
        <f t="shared" si="5"/>
        <v>1.84</v>
      </c>
    </row>
    <row r="22" spans="1:14" s="15" customFormat="1" ht="18.75">
      <c r="A22" s="16" t="s">
        <v>235</v>
      </c>
      <c r="B22" s="4">
        <v>20</v>
      </c>
      <c r="C22" s="4">
        <f>подсобка!B75*$B$22/100</f>
        <v>0.24</v>
      </c>
      <c r="D22" s="4">
        <f>подсобка!C75*$B$22/100</f>
        <v>0</v>
      </c>
      <c r="E22" s="4">
        <f>подсобка!D75*$B$22/100</f>
        <v>1.42</v>
      </c>
      <c r="F22" s="4">
        <f>подсобка!E75*$B$22/100</f>
        <v>6.4</v>
      </c>
      <c r="G22" s="4">
        <f>подсобка!F75*$B$22/100</f>
        <v>0.002</v>
      </c>
      <c r="H22" s="4">
        <f>подсобка!G75*$B$22/100</f>
        <v>0.8</v>
      </c>
      <c r="I22" s="4">
        <f>подсобка!H75*$B$22/100</f>
        <v>0</v>
      </c>
      <c r="J22" s="4">
        <f>подсобка!I75*$B$22/100</f>
        <v>0.08</v>
      </c>
      <c r="K22" s="4">
        <f>подсобка!J75*$B$22/100</f>
        <v>3</v>
      </c>
      <c r="L22" s="4">
        <f>подсобка!K75*$B$22/100</f>
        <v>3.2</v>
      </c>
      <c r="M22" s="4">
        <f>подсобка!L75*$B$22/100</f>
        <v>5.8</v>
      </c>
      <c r="N22" s="4">
        <f>подсобка!M75*$B$22/100</f>
        <v>0.12</v>
      </c>
    </row>
    <row r="23" spans="1:14" s="15" customFormat="1" ht="18.75">
      <c r="A23" s="16" t="s">
        <v>221</v>
      </c>
      <c r="B23" s="4">
        <v>25</v>
      </c>
      <c r="C23" s="4">
        <f>подсобка!B31*$B$23/100</f>
        <v>0.45</v>
      </c>
      <c r="D23" s="4">
        <f>подсобка!C31*$B$23/100</f>
        <v>0</v>
      </c>
      <c r="E23" s="4">
        <f>подсобка!D31*$B$23/100</f>
        <v>1.35</v>
      </c>
      <c r="F23" s="4">
        <f>подсобка!E31*$B$23/100</f>
        <v>12</v>
      </c>
      <c r="G23" s="4">
        <f>подсобка!F31*$B$23/100</f>
        <v>0.015</v>
      </c>
      <c r="H23" s="4">
        <f>подсобка!G31*$B$23/100</f>
        <v>12.5</v>
      </c>
      <c r="I23" s="4">
        <f>подсобка!H31*$B$23/100</f>
        <v>0</v>
      </c>
      <c r="J23" s="4">
        <f>подсобка!I31*$B$23/100</f>
        <v>0.1</v>
      </c>
      <c r="K23" s="4">
        <f>подсобка!J31*$B$23/100</f>
        <v>12</v>
      </c>
      <c r="L23" s="4">
        <f>подсобка!K31*$B$23/100</f>
        <v>4</v>
      </c>
      <c r="M23" s="4">
        <f>подсобка!L31*$B$23/100</f>
        <v>7.75</v>
      </c>
      <c r="N23" s="4">
        <f>подсобка!M31*$B$23/100</f>
        <v>0.25</v>
      </c>
    </row>
    <row r="24" spans="1:14" s="15" customFormat="1" ht="18.75">
      <c r="A24" s="16" t="s">
        <v>206</v>
      </c>
      <c r="B24" s="4">
        <v>50</v>
      </c>
      <c r="C24" s="4">
        <f>подсобка!B32*$B$24/100</f>
        <v>0.75</v>
      </c>
      <c r="D24" s="4">
        <f>подсобка!C32*$B$24/100</f>
        <v>0.05</v>
      </c>
      <c r="E24" s="4">
        <f>подсобка!D32*$B$24/100</f>
        <v>5.5</v>
      </c>
      <c r="F24" s="4">
        <f>подсобка!E32*$B$24/100</f>
        <v>25</v>
      </c>
      <c r="G24" s="4">
        <f>подсобка!F32*$B$24/100</f>
        <v>0.05</v>
      </c>
      <c r="H24" s="4">
        <f>подсобка!G32*$B$24/100</f>
        <v>10</v>
      </c>
      <c r="I24" s="4">
        <f>подсобка!H32*$B$24/100</f>
        <v>0</v>
      </c>
      <c r="J24" s="4">
        <f>подсобка!I32*$B$24/100</f>
        <v>0.2</v>
      </c>
      <c r="K24" s="4">
        <f>подсобка!J32*$B$24/100</f>
        <v>5</v>
      </c>
      <c r="L24" s="4">
        <f>подсобка!K32*$B$24/100</f>
        <v>11.5</v>
      </c>
      <c r="M24" s="4">
        <f>подсобка!L32*$B$24/100</f>
        <v>29</v>
      </c>
      <c r="N24" s="4">
        <f>подсобка!M32*$B$24/100</f>
        <v>0.45</v>
      </c>
    </row>
    <row r="25" spans="1:14" s="15" customFormat="1" ht="18.75">
      <c r="A25" s="16" t="s">
        <v>208</v>
      </c>
      <c r="B25" s="4">
        <v>10</v>
      </c>
      <c r="C25" s="4">
        <f>подсобка!B52*$B$25/100</f>
        <v>0.13</v>
      </c>
      <c r="D25" s="4">
        <f>подсобка!C52*$B$25/100</f>
        <v>0.03</v>
      </c>
      <c r="E25" s="4">
        <f>подсобка!D52*$B$25/100</f>
        <v>0.73</v>
      </c>
      <c r="F25" s="4">
        <f>подсобка!E52*$B$25/100</f>
        <v>3.6</v>
      </c>
      <c r="G25" s="4">
        <f>подсобка!F52*$B$25/100</f>
        <v>0.003</v>
      </c>
      <c r="H25" s="4">
        <f>подсобка!G52*$B$25/100</f>
        <v>0.4</v>
      </c>
      <c r="I25" s="4">
        <f>подсобка!H52*$B$25/100</f>
        <v>0</v>
      </c>
      <c r="J25" s="4">
        <f>подсобка!I52*$B$25/100</f>
        <v>0.04</v>
      </c>
      <c r="K25" s="4">
        <f>подсобка!J52*$B$25/100</f>
        <v>4.2</v>
      </c>
      <c r="L25" s="4">
        <f>подсобка!K52*$B$25/100</f>
        <v>1.3</v>
      </c>
      <c r="M25" s="4">
        <f>подсобка!L52*$B$25/100</f>
        <v>4.1</v>
      </c>
      <c r="N25" s="4">
        <f>подсобка!M52*$B$25/100</f>
        <v>0.06</v>
      </c>
    </row>
    <row r="26" spans="1:14" s="15" customFormat="1" ht="18.75">
      <c r="A26" s="16" t="s">
        <v>207</v>
      </c>
      <c r="B26" s="4">
        <v>10</v>
      </c>
      <c r="C26" s="4">
        <f>подсобка!B41*$B$26/100</f>
        <v>0.17</v>
      </c>
      <c r="D26" s="4">
        <f>подсобка!C41*$B$26/100</f>
        <v>0</v>
      </c>
      <c r="E26" s="4">
        <f>подсобка!D41*$B$26/100</f>
        <v>0.95</v>
      </c>
      <c r="F26" s="4">
        <f>подсобка!E41*$B$26/100</f>
        <v>4.3</v>
      </c>
      <c r="G26" s="4">
        <f>подсобка!F41*$B$26/100</f>
        <v>0.005</v>
      </c>
      <c r="H26" s="4">
        <f>подсобка!G41*$B$26/100</f>
        <v>1</v>
      </c>
      <c r="I26" s="4">
        <f>подсобка!H41*$B$26/100</f>
        <v>0</v>
      </c>
      <c r="J26" s="4">
        <f>подсобка!I41*$B$26/100</f>
        <v>0.04</v>
      </c>
      <c r="K26" s="4">
        <f>подсобка!J41*$B$26/100</f>
        <v>3.1</v>
      </c>
      <c r="L26" s="4">
        <f>подсобка!K41*$B$26/100</f>
        <v>1.4</v>
      </c>
      <c r="M26" s="4">
        <f>подсобка!L41*$B$26/100</f>
        <v>5.8</v>
      </c>
      <c r="N26" s="4">
        <f>подсобка!M41*$B$26/100</f>
        <v>0.08</v>
      </c>
    </row>
    <row r="27" spans="1:14" s="15" customFormat="1" ht="18.75">
      <c r="A27" s="16" t="s">
        <v>222</v>
      </c>
      <c r="B27" s="4">
        <v>4</v>
      </c>
      <c r="C27" s="4">
        <f>подсобка!B92*$B$27/100</f>
        <v>0.14400000000000002</v>
      </c>
      <c r="D27" s="4">
        <f>подсобка!C92*$B$27/100</f>
        <v>0</v>
      </c>
      <c r="E27" s="4">
        <f>подсобка!D92*$B$27/100</f>
        <v>0.47200000000000003</v>
      </c>
      <c r="F27" s="4">
        <f>подсобка!E92*$B$27/100</f>
        <v>2.52</v>
      </c>
      <c r="G27" s="4">
        <f>подсобка!F92*$B$27/100</f>
        <v>0.002</v>
      </c>
      <c r="H27" s="4">
        <f>подсобка!G92*$B$27/100</f>
        <v>1.04</v>
      </c>
      <c r="I27" s="4">
        <f>подсобка!H92*$B$27/100</f>
        <v>0</v>
      </c>
      <c r="J27" s="4">
        <f>подсобка!I92*$B$27/100</f>
        <v>0.016</v>
      </c>
      <c r="K27" s="4">
        <f>подсобка!J92*$B$27/100</f>
        <v>0.8</v>
      </c>
      <c r="L27" s="4">
        <f>подсобка!K92*$B$27/100</f>
        <v>0</v>
      </c>
      <c r="M27" s="4">
        <f>подсобка!L92*$B$27/100</f>
        <v>2.8</v>
      </c>
      <c r="N27" s="4">
        <f>подсобка!M92*$B$27/100</f>
        <v>0.08</v>
      </c>
    </row>
    <row r="28" spans="1:14" s="15" customFormat="1" ht="18.75">
      <c r="A28" s="16" t="s">
        <v>198</v>
      </c>
      <c r="B28" s="4">
        <v>5</v>
      </c>
      <c r="C28" s="4">
        <f>подсобка!B44*$B$28/100</f>
        <v>0</v>
      </c>
      <c r="D28" s="4">
        <f>подсобка!C44*$B$28/100</f>
        <v>3.55</v>
      </c>
      <c r="E28" s="4">
        <f>подсобка!D44*$B$28/100</f>
        <v>0</v>
      </c>
      <c r="F28" s="4">
        <f>подсобка!E44*$B$28/100</f>
        <v>35</v>
      </c>
      <c r="G28" s="4">
        <f>подсобка!F44*$B$28/100</f>
        <v>0</v>
      </c>
      <c r="H28" s="4">
        <f>подсобка!G44*$B$28/100</f>
        <v>0</v>
      </c>
      <c r="I28" s="4">
        <f>подсобка!H44*$B$28/100</f>
        <v>0</v>
      </c>
      <c r="J28" s="4">
        <f>подсобка!I44*$B$28/100</f>
        <v>3.35</v>
      </c>
      <c r="K28" s="4">
        <f>подсобка!J44*$B$28/100</f>
        <v>0</v>
      </c>
      <c r="L28" s="4">
        <f>подсобка!K44*$B$28/100</f>
        <v>0</v>
      </c>
      <c r="M28" s="4">
        <f>подсобка!L44*$B$28/100</f>
        <v>0</v>
      </c>
      <c r="N28" s="4">
        <f>подсобка!M44*$B$28/100</f>
        <v>0</v>
      </c>
    </row>
    <row r="29" spans="1:14" s="15" customFormat="1" ht="18.75">
      <c r="A29" s="16" t="s">
        <v>223</v>
      </c>
      <c r="B29" s="4">
        <v>10</v>
      </c>
      <c r="C29" s="4">
        <f>подсобка!B78*$B$29/100</f>
        <v>0.25</v>
      </c>
      <c r="D29" s="4">
        <f>подсобка!C78*$B$29/100</f>
        <v>2</v>
      </c>
      <c r="E29" s="4">
        <f>подсобка!D78*$B$29/100</f>
        <v>0.34</v>
      </c>
      <c r="F29" s="4">
        <f>подсобка!E78*$B$29/100</f>
        <v>20.6</v>
      </c>
      <c r="G29" s="4">
        <f>подсобка!F78*$B$29/100</f>
        <v>0.003</v>
      </c>
      <c r="H29" s="4">
        <f>подсобка!G78*$B$29/100</f>
        <v>0.03</v>
      </c>
      <c r="I29" s="4">
        <f>подсобка!H78*$B$29/100</f>
        <v>0.015</v>
      </c>
      <c r="J29" s="4">
        <f>подсобка!I78*$B$29/100</f>
        <v>0.04</v>
      </c>
      <c r="K29" s="4">
        <f>подсобка!J78*$B$29/100</f>
        <v>8.6</v>
      </c>
      <c r="L29" s="4">
        <f>подсобка!K78*$B$29/100</f>
        <v>0.8</v>
      </c>
      <c r="M29" s="4">
        <f>подсобка!L78*$B$29/100</f>
        <v>6</v>
      </c>
      <c r="N29" s="4">
        <f>подсобка!M78*$B$29/100</f>
        <v>0.02</v>
      </c>
    </row>
    <row r="30" spans="1:14" s="15" customFormat="1" ht="18.75">
      <c r="A30" s="16" t="s">
        <v>251</v>
      </c>
      <c r="B30" s="4">
        <v>30</v>
      </c>
      <c r="C30" s="4">
        <f>подсобка!B17*$B$30/100</f>
        <v>3.45</v>
      </c>
      <c r="D30" s="4">
        <f>подсобка!C17*$B$30/100</f>
        <v>2.85</v>
      </c>
      <c r="E30" s="4">
        <f>подсобка!D17*$B$30/100</f>
        <v>0</v>
      </c>
      <c r="F30" s="4">
        <f>подсобка!E17*$B$30/100</f>
        <v>56.1</v>
      </c>
      <c r="G30" s="4">
        <f>подсобка!F17*$B$30/100</f>
        <v>0.018</v>
      </c>
      <c r="H30" s="4">
        <f>подсобка!G17*$B$30/100</f>
        <v>0</v>
      </c>
      <c r="I30" s="4">
        <f>подсобка!H17*$B$30/100</f>
        <v>0</v>
      </c>
      <c r="J30" s="4">
        <f>подсобка!I17*$B$30/100</f>
        <v>0.12</v>
      </c>
      <c r="K30" s="4">
        <f>подсобка!J17*$B$30/100</f>
        <v>2.7</v>
      </c>
      <c r="L30" s="4">
        <f>подсобка!K17*$B$30/100</f>
        <v>6.3</v>
      </c>
      <c r="M30" s="4">
        <f>подсобка!L17*$B$30/100</f>
        <v>59.4</v>
      </c>
      <c r="N30" s="4">
        <f>подсобка!M17*$B$30/100</f>
        <v>0.78</v>
      </c>
    </row>
    <row r="31" spans="1:14" ht="31.5">
      <c r="A31" s="17" t="s">
        <v>183</v>
      </c>
      <c r="B31" s="17" t="s">
        <v>163</v>
      </c>
      <c r="C31" s="17">
        <f>SUM(C32:C38)</f>
        <v>12.137000000000002</v>
      </c>
      <c r="D31" s="17">
        <f aca="true" t="shared" si="6" ref="D31:N31">SUM(D32:D38)</f>
        <v>11.616</v>
      </c>
      <c r="E31" s="17">
        <f t="shared" si="6"/>
        <v>27.665000000000003</v>
      </c>
      <c r="F31" s="17">
        <f t="shared" si="6"/>
        <v>309.07</v>
      </c>
      <c r="G31" s="17">
        <f t="shared" si="6"/>
        <v>0.26570000000000005</v>
      </c>
      <c r="H31" s="17">
        <f t="shared" si="6"/>
        <v>40.5</v>
      </c>
      <c r="I31" s="17">
        <f t="shared" si="6"/>
        <v>0.031</v>
      </c>
      <c r="J31" s="17">
        <f t="shared" si="6"/>
        <v>4.244000000000001</v>
      </c>
      <c r="K31" s="17">
        <f t="shared" si="6"/>
        <v>33.39</v>
      </c>
      <c r="L31" s="17">
        <f t="shared" si="6"/>
        <v>66.3</v>
      </c>
      <c r="M31" s="17">
        <f t="shared" si="6"/>
        <v>277.58</v>
      </c>
      <c r="N31" s="17">
        <f t="shared" si="6"/>
        <v>3.9460000000000006</v>
      </c>
    </row>
    <row r="32" spans="1:14" s="15" customFormat="1" ht="18.75">
      <c r="A32" s="16" t="s">
        <v>206</v>
      </c>
      <c r="B32" s="4">
        <v>200</v>
      </c>
      <c r="C32" s="4">
        <f>подсобка!B32*$B$32/100</f>
        <v>3</v>
      </c>
      <c r="D32" s="4">
        <f>подсобка!C32*$B$32/100</f>
        <v>0.2</v>
      </c>
      <c r="E32" s="4">
        <f>подсобка!D32*$B$32/100</f>
        <v>22</v>
      </c>
      <c r="F32" s="4">
        <f>подсобка!E32*$B$32/100</f>
        <v>100</v>
      </c>
      <c r="G32" s="4">
        <f>подсобка!F32*$B$32/100</f>
        <v>0.2</v>
      </c>
      <c r="H32" s="4">
        <f>подсобка!G32*$B$32/100</f>
        <v>40</v>
      </c>
      <c r="I32" s="4">
        <f>подсобка!H32*$B$32/100</f>
        <v>0</v>
      </c>
      <c r="J32" s="4">
        <f>подсобка!I32*$B$32/100</f>
        <v>0.8</v>
      </c>
      <c r="K32" s="4">
        <f>подсобка!J32*$B$32/100</f>
        <v>20</v>
      </c>
      <c r="L32" s="4">
        <f>подсобка!K32*$B$32/100</f>
        <v>46</v>
      </c>
      <c r="M32" s="4">
        <f>подсобка!L32*$B$32/100</f>
        <v>116</v>
      </c>
      <c r="N32" s="4">
        <f>подсобка!M32*$B$32/100</f>
        <v>1.8</v>
      </c>
    </row>
    <row r="33" spans="1:14" s="15" customFormat="1" ht="18.75">
      <c r="A33" s="16" t="s">
        <v>193</v>
      </c>
      <c r="B33" s="4">
        <v>6</v>
      </c>
      <c r="C33" s="4">
        <f>подсобка!B107*$B$33/100</f>
        <v>0.42</v>
      </c>
      <c r="D33" s="4">
        <f>подсобка!C107*$B$33/100</f>
        <v>0.606</v>
      </c>
      <c r="E33" s="4">
        <f>подсобка!D107*$B$33/100</f>
        <v>0.041999999999999996</v>
      </c>
      <c r="F33" s="4">
        <f>подсобка!E107*$B$33/100</f>
        <v>9.42</v>
      </c>
      <c r="G33" s="4">
        <f>подсобка!F107*$B$33/100</f>
        <v>0.004200000000000001</v>
      </c>
      <c r="H33" s="4">
        <f>подсобка!G107*$B$33/100</f>
        <v>0</v>
      </c>
      <c r="I33" s="4">
        <f>подсобка!H107*$B$33/100</f>
        <v>0.020999999999999998</v>
      </c>
      <c r="J33" s="4">
        <f>подсобка!I107*$B$33/100</f>
        <v>0.12</v>
      </c>
      <c r="K33" s="4">
        <f>подсобка!J107*$B$33/100</f>
        <v>3.3</v>
      </c>
      <c r="L33" s="4">
        <f>подсобка!K107*$B$33/100</f>
        <v>3.24</v>
      </c>
      <c r="M33" s="4">
        <f>подсобка!L107*$B$33/100</f>
        <v>11.1</v>
      </c>
      <c r="N33" s="4">
        <f>подсобка!M107*$B$33/100</f>
        <v>0.16200000000000003</v>
      </c>
    </row>
    <row r="34" spans="1:14" s="15" customFormat="1" ht="18.75">
      <c r="A34" s="16" t="s">
        <v>195</v>
      </c>
      <c r="B34" s="4">
        <v>2</v>
      </c>
      <c r="C34" s="4">
        <f>подсобка!B45*$B$34/100</f>
        <v>0.012</v>
      </c>
      <c r="D34" s="4">
        <f>подсобка!C45*$B$34/100</f>
        <v>1.23</v>
      </c>
      <c r="E34" s="4">
        <f>подсобка!D45*$B$34/100</f>
        <v>0.018000000000000002</v>
      </c>
      <c r="F34" s="4">
        <f>подсобка!E45*$B$34/100</f>
        <v>13</v>
      </c>
      <c r="G34" s="4">
        <f>подсобка!F45*$B$34/100</f>
        <v>0</v>
      </c>
      <c r="H34" s="4">
        <f>подсобка!G45*$B$34/100</f>
        <v>0</v>
      </c>
      <c r="I34" s="4">
        <f>подсобка!H45*$B$34/100</f>
        <v>0.01</v>
      </c>
      <c r="J34" s="4">
        <f>подсобка!I45*$B$34/100</f>
        <v>0.044000000000000004</v>
      </c>
      <c r="K34" s="4">
        <f>подсобка!J45*$B$34/100</f>
        <v>0.44</v>
      </c>
      <c r="L34" s="4">
        <f>подсобка!K45*$B$34/100</f>
        <v>0.06</v>
      </c>
      <c r="M34" s="4">
        <f>подсобка!L45*$B$34/100</f>
        <v>0.38</v>
      </c>
      <c r="N34" s="4">
        <f>подсобка!M45*$B$34/100</f>
        <v>0.004</v>
      </c>
    </row>
    <row r="35" spans="1:14" s="15" customFormat="1" ht="18.75">
      <c r="A35" s="16" t="s">
        <v>253</v>
      </c>
      <c r="B35" s="4">
        <v>70</v>
      </c>
      <c r="C35" s="4">
        <f>подсобка!B17*$B$35/100</f>
        <v>8.05</v>
      </c>
      <c r="D35" s="4">
        <f>подсобка!C17*$B$35/100</f>
        <v>6.65</v>
      </c>
      <c r="E35" s="4">
        <f>подсобка!D17*$B$35/100</f>
        <v>0</v>
      </c>
      <c r="F35" s="4">
        <f>подсобка!E17*$B$35/100</f>
        <v>130.9</v>
      </c>
      <c r="G35" s="4">
        <f>подсобка!F17*$B$35/100</f>
        <v>0.042</v>
      </c>
      <c r="H35" s="4">
        <f>подсобка!G17*$B$35/100</f>
        <v>0</v>
      </c>
      <c r="I35" s="4">
        <f>подсобка!H17*$B$35/100</f>
        <v>0</v>
      </c>
      <c r="J35" s="4">
        <f>подсобка!I17*$B$35/100</f>
        <v>0.28</v>
      </c>
      <c r="K35" s="4">
        <f>подсобка!J17*$B$35/100</f>
        <v>6.3</v>
      </c>
      <c r="L35" s="4">
        <f>подсобка!K17*$B$35/100</f>
        <v>14.7</v>
      </c>
      <c r="M35" s="4">
        <f>подсобка!L17*$B$35/100</f>
        <v>138.6</v>
      </c>
      <c r="N35" s="4">
        <f>подсобка!M17*$B$35/100</f>
        <v>1.82</v>
      </c>
    </row>
    <row r="36" spans="1:14" s="15" customFormat="1" ht="18.75">
      <c r="A36" s="16" t="s">
        <v>207</v>
      </c>
      <c r="B36" s="4">
        <v>5</v>
      </c>
      <c r="C36" s="4">
        <f>подсобка!B41*$B$36/100</f>
        <v>0.085</v>
      </c>
      <c r="D36" s="4">
        <f>подсобка!C41*$B$36/100</f>
        <v>0</v>
      </c>
      <c r="E36" s="4">
        <f>подсобка!D41*$B$36/100</f>
        <v>0.475</v>
      </c>
      <c r="F36" s="4">
        <f>подсобка!E41*$B$36/100</f>
        <v>2.15</v>
      </c>
      <c r="G36" s="4">
        <f>подсобка!F41*$B$36/100</f>
        <v>0.0025</v>
      </c>
      <c r="H36" s="4">
        <f>подсобка!G41*$B$36/100</f>
        <v>0.5</v>
      </c>
      <c r="I36" s="4">
        <f>подсобка!H41*$B$36/100</f>
        <v>0</v>
      </c>
      <c r="J36" s="4">
        <f>подсобка!I41*$B$36/100</f>
        <v>0.02</v>
      </c>
      <c r="K36" s="4">
        <f>подсобка!J41*$B$36/100</f>
        <v>1.55</v>
      </c>
      <c r="L36" s="4">
        <f>подсобка!K41*$B$36/100</f>
        <v>0.7</v>
      </c>
      <c r="M36" s="4">
        <f>подсобка!L41*$B$36/100</f>
        <v>2.9</v>
      </c>
      <c r="N36" s="4">
        <f>подсобка!M41*$B$36/100</f>
        <v>0.04</v>
      </c>
    </row>
    <row r="37" spans="1:14" s="15" customFormat="1" ht="18.75">
      <c r="A37" s="16" t="s">
        <v>197</v>
      </c>
      <c r="B37" s="4">
        <v>10</v>
      </c>
      <c r="C37" s="4">
        <f>подсобка!B54*$B$37/100</f>
        <v>0.57</v>
      </c>
      <c r="D37" s="4">
        <f>подсобка!C54*$B$37/100</f>
        <v>0.09</v>
      </c>
      <c r="E37" s="4">
        <f>подсобка!D54*$B$37/100</f>
        <v>5.13</v>
      </c>
      <c r="F37" s="4">
        <f>подсобка!E54*$B$37/100</f>
        <v>25.6</v>
      </c>
      <c r="G37" s="4">
        <f>подсобка!F54*$B$37/100</f>
        <v>0.017</v>
      </c>
      <c r="H37" s="4">
        <f>подсобка!G54*$B$37/100</f>
        <v>0</v>
      </c>
      <c r="I37" s="4">
        <f>подсобка!H54*$B$37/100</f>
        <v>0</v>
      </c>
      <c r="J37" s="4">
        <f>подсобка!I54*$B$37/100</f>
        <v>0.3</v>
      </c>
      <c r="K37" s="4">
        <f>подсобка!J54*$B$37/100</f>
        <v>1.8</v>
      </c>
      <c r="L37" s="4">
        <f>подсобка!K54*$B$37/100</f>
        <v>1.6</v>
      </c>
      <c r="M37" s="4">
        <f>подсобка!L54*$B$37/100</f>
        <v>8.6</v>
      </c>
      <c r="N37" s="4">
        <f>подсобка!M54*$B$37/100</f>
        <v>0.12</v>
      </c>
    </row>
    <row r="38" spans="1:14" s="15" customFormat="1" ht="18.75">
      <c r="A38" s="16" t="s">
        <v>198</v>
      </c>
      <c r="B38" s="4">
        <v>4</v>
      </c>
      <c r="C38" s="4">
        <f>подсобка!B44*$B$38/100</f>
        <v>0</v>
      </c>
      <c r="D38" s="4">
        <f>подсобка!C44*$B$38/100</f>
        <v>2.84</v>
      </c>
      <c r="E38" s="4">
        <f>подсобка!D44*$B$38/100</f>
        <v>0</v>
      </c>
      <c r="F38" s="4">
        <f>подсобка!E44*$B$38/100</f>
        <v>28</v>
      </c>
      <c r="G38" s="4">
        <f>подсобка!F44*$B$38/100</f>
        <v>0</v>
      </c>
      <c r="H38" s="4">
        <f>подсобка!G44*$B$38/100</f>
        <v>0</v>
      </c>
      <c r="I38" s="4">
        <f>подсобка!H44*$B$38/100</f>
        <v>0</v>
      </c>
      <c r="J38" s="4">
        <f>подсобка!I44*$B$38/100</f>
        <v>2.68</v>
      </c>
      <c r="K38" s="4">
        <f>подсобка!J44*$B$38/100</f>
        <v>0</v>
      </c>
      <c r="L38" s="4">
        <f>подсобка!K44*$B$38/100</f>
        <v>0</v>
      </c>
      <c r="M38" s="4">
        <f>подсобка!L44*$B$38/100</f>
        <v>0</v>
      </c>
      <c r="N38" s="4">
        <f>подсобка!M44*$B$38/100</f>
        <v>0</v>
      </c>
    </row>
    <row r="39" spans="1:14" ht="15.75">
      <c r="A39" s="17" t="s">
        <v>263</v>
      </c>
      <c r="B39" s="17">
        <v>20</v>
      </c>
      <c r="C39" s="17">
        <f aca="true" t="shared" si="7" ref="C39:N39">SUM(C40:C42)</f>
        <v>0.683</v>
      </c>
      <c r="D39" s="17">
        <f t="shared" si="7"/>
        <v>5.257000000000001</v>
      </c>
      <c r="E39" s="17">
        <f t="shared" si="7"/>
        <v>2.2369999999999997</v>
      </c>
      <c r="F39" s="17">
        <f t="shared" si="7"/>
        <v>61.88</v>
      </c>
      <c r="G39" s="17">
        <f t="shared" si="7"/>
        <v>0.0111</v>
      </c>
      <c r="H39" s="17">
        <f t="shared" si="7"/>
        <v>0.06</v>
      </c>
      <c r="I39" s="17">
        <f t="shared" si="7"/>
        <v>0.04</v>
      </c>
      <c r="J39" s="17">
        <f t="shared" si="7"/>
        <v>0.214</v>
      </c>
      <c r="K39" s="17">
        <f t="shared" si="7"/>
        <v>18.18</v>
      </c>
      <c r="L39" s="17">
        <f t="shared" si="7"/>
        <v>2.14</v>
      </c>
      <c r="M39" s="17">
        <f t="shared" si="7"/>
        <v>14.96</v>
      </c>
      <c r="N39" s="17">
        <f t="shared" si="7"/>
        <v>0.07999999999999999</v>
      </c>
    </row>
    <row r="40" spans="1:14" s="15" customFormat="1" ht="18.75">
      <c r="A40" s="16" t="s">
        <v>223</v>
      </c>
      <c r="B40" s="4">
        <v>20</v>
      </c>
      <c r="C40" s="4">
        <f>подсобка!B78*$B$40/100</f>
        <v>0.5</v>
      </c>
      <c r="D40" s="4">
        <f>подсобка!C78*$B$40/100</f>
        <v>4</v>
      </c>
      <c r="E40" s="4">
        <f>подсобка!D78*$B$40/100</f>
        <v>0.68</v>
      </c>
      <c r="F40" s="4">
        <f>подсобка!E78*$B$40/100</f>
        <v>41.2</v>
      </c>
      <c r="G40" s="4">
        <f>подсобка!F78*$B$40/100</f>
        <v>0.006</v>
      </c>
      <c r="H40" s="4">
        <f>подсобка!G78*$B$40/100</f>
        <v>0.06</v>
      </c>
      <c r="I40" s="4">
        <f>подсобка!H78*$B$40/100</f>
        <v>0.03</v>
      </c>
      <c r="J40" s="4">
        <f>подсобка!I78*$B$40/100</f>
        <v>0.08</v>
      </c>
      <c r="K40" s="4">
        <f>подсобка!J78*$B$40/100</f>
        <v>17.2</v>
      </c>
      <c r="L40" s="4">
        <f>подсобка!K78*$B$40/100</f>
        <v>1.6</v>
      </c>
      <c r="M40" s="4">
        <f>подсобка!L78*$B$40/100</f>
        <v>12</v>
      </c>
      <c r="N40" s="4">
        <f>подсобка!M78*$B$40/100</f>
        <v>0.04</v>
      </c>
    </row>
    <row r="41" spans="1:14" s="15" customFormat="1" ht="18.75">
      <c r="A41" s="16" t="s">
        <v>195</v>
      </c>
      <c r="B41" s="4">
        <v>2</v>
      </c>
      <c r="C41" s="4">
        <f>подсобка!B45*$B$41/100</f>
        <v>0.012</v>
      </c>
      <c r="D41" s="4">
        <f>подсобка!C45*$B$41/100</f>
        <v>1.23</v>
      </c>
      <c r="E41" s="4">
        <f>подсобка!D45*$B$41/100</f>
        <v>0.018000000000000002</v>
      </c>
      <c r="F41" s="4">
        <f>подсобка!E45*$B$41/100</f>
        <v>13</v>
      </c>
      <c r="G41" s="4">
        <f>подсобка!F45*$B$41/100</f>
        <v>0</v>
      </c>
      <c r="H41" s="4">
        <f>подсобка!G45*$B$41/100</f>
        <v>0</v>
      </c>
      <c r="I41" s="4">
        <f>подсобка!H45*$B$41/100</f>
        <v>0.01</v>
      </c>
      <c r="J41" s="4">
        <f>подсобка!I45*$B$41/100</f>
        <v>0.044000000000000004</v>
      </c>
      <c r="K41" s="4">
        <f>подсобка!J45*$B$41/100</f>
        <v>0.44</v>
      </c>
      <c r="L41" s="4">
        <f>подсобка!K45*$B$41/100</f>
        <v>0.06</v>
      </c>
      <c r="M41" s="4">
        <f>подсобка!L45*$B$41/100</f>
        <v>0.38</v>
      </c>
      <c r="N41" s="4">
        <f>подсобка!M45*$B$41/100</f>
        <v>0.004</v>
      </c>
    </row>
    <row r="42" spans="1:14" s="15" customFormat="1" ht="18.75">
      <c r="A42" s="16" t="s">
        <v>197</v>
      </c>
      <c r="B42" s="4">
        <v>3</v>
      </c>
      <c r="C42" s="4">
        <f>подсобка!B54*$B$42/100</f>
        <v>0.171</v>
      </c>
      <c r="D42" s="4">
        <f>подсобка!C54*$B$42/100</f>
        <v>0.027000000000000003</v>
      </c>
      <c r="E42" s="4">
        <f>подсобка!D54*$B$42/100</f>
        <v>1.5389999999999997</v>
      </c>
      <c r="F42" s="4">
        <f>подсобка!E54*$B$42/100</f>
        <v>7.68</v>
      </c>
      <c r="G42" s="4">
        <f>подсобка!F54*$B$42/100</f>
        <v>0.0051</v>
      </c>
      <c r="H42" s="4">
        <f>подсобка!G54*$B$42/100</f>
        <v>0</v>
      </c>
      <c r="I42" s="4">
        <f>подсобка!H54*$B$42/100</f>
        <v>0</v>
      </c>
      <c r="J42" s="4">
        <f>подсобка!I54*$B$42/100</f>
        <v>0.09</v>
      </c>
      <c r="K42" s="4">
        <f>подсобка!J54*$B$42/100</f>
        <v>0.54</v>
      </c>
      <c r="L42" s="4">
        <f>подсобка!K54*$B$42/100</f>
        <v>0.48</v>
      </c>
      <c r="M42" s="4">
        <f>подсобка!L54*$B$42/100</f>
        <v>2.58</v>
      </c>
      <c r="N42" s="4">
        <f>подсобка!M54*$B$42/100</f>
        <v>0.036</v>
      </c>
    </row>
    <row r="43" spans="1:14" ht="31.5">
      <c r="A43" s="17" t="s">
        <v>15</v>
      </c>
      <c r="B43" s="17" t="s">
        <v>16</v>
      </c>
      <c r="C43" s="17">
        <f>SUM(C44:C45)</f>
        <v>0.03</v>
      </c>
      <c r="D43" s="17">
        <f aca="true" t="shared" si="8" ref="D43:N43">SUM(D44:D45)</f>
        <v>0</v>
      </c>
      <c r="E43" s="17">
        <f t="shared" si="8"/>
        <v>10.575999999999999</v>
      </c>
      <c r="F43" s="17">
        <f t="shared" si="8"/>
        <v>39.36</v>
      </c>
      <c r="G43" s="17">
        <f t="shared" si="8"/>
        <v>0.0003</v>
      </c>
      <c r="H43" s="17">
        <f t="shared" si="8"/>
        <v>0.02</v>
      </c>
      <c r="I43" s="17">
        <f t="shared" si="8"/>
        <v>0.01</v>
      </c>
      <c r="J43" s="17">
        <f t="shared" si="8"/>
        <v>0</v>
      </c>
      <c r="K43" s="17">
        <f t="shared" si="8"/>
        <v>1.52</v>
      </c>
      <c r="L43" s="17">
        <f t="shared" si="8"/>
        <v>0.97</v>
      </c>
      <c r="M43" s="17">
        <f t="shared" si="8"/>
        <v>1.98</v>
      </c>
      <c r="N43" s="17">
        <f t="shared" si="8"/>
        <v>0.069</v>
      </c>
    </row>
    <row r="44" spans="1:14" ht="15.75">
      <c r="A44" s="16" t="s">
        <v>211</v>
      </c>
      <c r="B44" s="4">
        <v>10</v>
      </c>
      <c r="C44" s="4">
        <f>подсобка!B81*$B$44/100</f>
        <v>0.03</v>
      </c>
      <c r="D44" s="4">
        <f>подсобка!C81*$B$44/100</f>
        <v>0</v>
      </c>
      <c r="E44" s="4">
        <f>подсобка!D81*$B$44/100</f>
        <v>1.45</v>
      </c>
      <c r="F44" s="4">
        <f>подсобка!E81*$B$44/100</f>
        <v>5.56</v>
      </c>
      <c r="G44" s="4">
        <f>подсобка!F81*$B$44/100</f>
        <v>0.0003</v>
      </c>
      <c r="H44" s="4">
        <f>подсобка!G81*$B$44/100</f>
        <v>0.02</v>
      </c>
      <c r="I44" s="4">
        <f>подсобка!H81*$B$44/100</f>
        <v>0.01</v>
      </c>
      <c r="J44" s="4">
        <f>подсобка!I81*$B$44/100</f>
        <v>0</v>
      </c>
      <c r="K44" s="4">
        <f>подсобка!J81*$B$44/100</f>
        <v>1.26</v>
      </c>
      <c r="L44" s="4">
        <f>подсобка!K81*$B$44/100</f>
        <v>0.97</v>
      </c>
      <c r="M44" s="4">
        <f>подсобка!L81*$B$44/100</f>
        <v>1.98</v>
      </c>
      <c r="N44" s="4">
        <f>подсобка!M81*$B$44/100</f>
        <v>0.03</v>
      </c>
    </row>
    <row r="45" spans="1:14" s="15" customFormat="1" ht="18.75">
      <c r="A45" s="16" t="s">
        <v>204</v>
      </c>
      <c r="B45" s="4">
        <v>13</v>
      </c>
      <c r="C45" s="4">
        <f>подсобка!B73*$B$45/100</f>
        <v>0</v>
      </c>
      <c r="D45" s="4">
        <f>подсобка!C73*$B$45/100</f>
        <v>0</v>
      </c>
      <c r="E45" s="4">
        <f>подсобка!D73*$B$45/100</f>
        <v>9.126</v>
      </c>
      <c r="F45" s="4">
        <f>подсобка!E73*$B$45/100</f>
        <v>33.8</v>
      </c>
      <c r="G45" s="4">
        <f>подсобка!F73*$B$45/100</f>
        <v>0</v>
      </c>
      <c r="H45" s="4">
        <f>подсобка!G73*$B$45/100</f>
        <v>0</v>
      </c>
      <c r="I45" s="4">
        <f>подсобка!H73*$B$45/100</f>
        <v>0</v>
      </c>
      <c r="J45" s="4">
        <f>подсобка!I73*$B$45/100</f>
        <v>0</v>
      </c>
      <c r="K45" s="4">
        <f>подсобка!J73*$B$45/100</f>
        <v>0.26</v>
      </c>
      <c r="L45" s="4">
        <f>подсобка!K73*$B$45/100</f>
        <v>0</v>
      </c>
      <c r="M45" s="4">
        <f>подсобка!L73*$B$45/100</f>
        <v>0</v>
      </c>
      <c r="N45" s="4">
        <f>подсобка!M73*$B$45/100</f>
        <v>0.039</v>
      </c>
    </row>
    <row r="46" spans="1:14" ht="15.75">
      <c r="A46" s="17" t="s">
        <v>17</v>
      </c>
      <c r="B46" s="17">
        <v>30</v>
      </c>
      <c r="C46" s="17">
        <f>подсобка!B97*$B$46/100</f>
        <v>1.35</v>
      </c>
      <c r="D46" s="17">
        <f>подсобка!C97*$B$46/100</f>
        <v>0.18</v>
      </c>
      <c r="E46" s="17">
        <f>подсобка!D97*$B$46/100</f>
        <v>13.65</v>
      </c>
      <c r="F46" s="17">
        <f>подсобка!E97*$B$46/100</f>
        <v>54</v>
      </c>
      <c r="G46" s="17">
        <f>подсобка!F97*$B$46/100</f>
        <v>0.033</v>
      </c>
      <c r="H46" s="17">
        <f>подсобка!G97*$B$46/100</f>
        <v>0</v>
      </c>
      <c r="I46" s="17">
        <f>подсобка!H97*$B$46/100</f>
        <v>0</v>
      </c>
      <c r="J46" s="17">
        <f>подсобка!I97*$B$46/100</f>
        <v>0.9</v>
      </c>
      <c r="K46" s="17">
        <f>подсобка!J97*$B$46/100</f>
        <v>6</v>
      </c>
      <c r="L46" s="17">
        <f>подсобка!K97*$B$46/100</f>
        <v>4.2</v>
      </c>
      <c r="M46" s="17">
        <f>подсобка!L97*$B$46/100</f>
        <v>19.5</v>
      </c>
      <c r="N46" s="17">
        <f>подсобка!M97*$B$46/100</f>
        <v>0.27</v>
      </c>
    </row>
    <row r="47" spans="1:14" ht="15.75">
      <c r="A47" s="17" t="s">
        <v>18</v>
      </c>
      <c r="B47" s="17">
        <v>60</v>
      </c>
      <c r="C47" s="17">
        <f>подсобка!B98*$B$47/100</f>
        <v>1.5</v>
      </c>
      <c r="D47" s="17">
        <f>подсобка!C98*$B$47/100</f>
        <v>0.42</v>
      </c>
      <c r="E47" s="17">
        <f>подсобка!D98*$B$47/100</f>
        <v>15.84</v>
      </c>
      <c r="F47" s="17">
        <f>подсобка!E98*$B$47/100</f>
        <v>90</v>
      </c>
      <c r="G47" s="17">
        <f>подсобка!F98*$B$47/100</f>
        <v>0.048</v>
      </c>
      <c r="H47" s="17">
        <f>подсобка!G98*$B$47/100</f>
        <v>0</v>
      </c>
      <c r="I47" s="17">
        <f>подсобка!H98*$B$47/100</f>
        <v>0</v>
      </c>
      <c r="J47" s="17">
        <f>подсобка!I98*$B$47/100</f>
        <v>1.8</v>
      </c>
      <c r="K47" s="17">
        <f>подсобка!J98*$B$47/100</f>
        <v>12.6</v>
      </c>
      <c r="L47" s="17">
        <f>подсобка!K98*$B$47/100</f>
        <v>11.4</v>
      </c>
      <c r="M47" s="17">
        <f>подсобка!L98*$B$47/100</f>
        <v>52.2</v>
      </c>
      <c r="N47" s="17">
        <f>подсобка!M98*$B$47/100</f>
        <v>1.2</v>
      </c>
    </row>
    <row r="48" spans="1:14" ht="15.75">
      <c r="A48" s="18" t="s">
        <v>10</v>
      </c>
      <c r="B48" s="18"/>
      <c r="C48" s="18">
        <f>SUM(C21,C31,C39,C43,C46:C47,C18)</f>
        <v>21.794000000000008</v>
      </c>
      <c r="D48" s="18">
        <f aca="true" t="shared" si="9" ref="D48:N48">SUM(D21,D31,D39,D43,D46:D47,D18)</f>
        <v>29.503000000000004</v>
      </c>
      <c r="E48" s="18">
        <f t="shared" si="9"/>
        <v>83.58</v>
      </c>
      <c r="F48" s="18">
        <f t="shared" si="9"/>
        <v>767.73</v>
      </c>
      <c r="G48" s="18">
        <f t="shared" si="9"/>
        <v>0.47110000000000013</v>
      </c>
      <c r="H48" s="18">
        <f t="shared" si="9"/>
        <v>69.35</v>
      </c>
      <c r="I48" s="18">
        <f t="shared" si="9"/>
        <v>0.09599999999999999</v>
      </c>
      <c r="J48" s="18">
        <f t="shared" si="9"/>
        <v>14.614000000000003</v>
      </c>
      <c r="K48" s="18">
        <f t="shared" si="9"/>
        <v>120.38999999999999</v>
      </c>
      <c r="L48" s="18">
        <f t="shared" si="9"/>
        <v>117.71000000000001</v>
      </c>
      <c r="M48" s="18">
        <f t="shared" si="9"/>
        <v>504.2699999999999</v>
      </c>
      <c r="N48" s="18">
        <f t="shared" si="9"/>
        <v>7.6450000000000005</v>
      </c>
    </row>
    <row r="49" spans="1:14" ht="18.75">
      <c r="A49" s="2" t="s">
        <v>19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.75">
      <c r="A50" s="17" t="s">
        <v>164</v>
      </c>
      <c r="B50" s="17" t="s">
        <v>20</v>
      </c>
      <c r="C50" s="31">
        <f aca="true" t="shared" si="10" ref="C50:N50">SUM(C51:C58)</f>
        <v>4.146</v>
      </c>
      <c r="D50" s="31">
        <f t="shared" si="10"/>
        <v>4.96</v>
      </c>
      <c r="E50" s="31">
        <f t="shared" si="10"/>
        <v>39.07000000000001</v>
      </c>
      <c r="F50" s="31">
        <f t="shared" si="10"/>
        <v>233</v>
      </c>
      <c r="G50" s="31">
        <f t="shared" si="10"/>
        <v>0.0962</v>
      </c>
      <c r="H50" s="31">
        <f t="shared" si="10"/>
        <v>0.6</v>
      </c>
      <c r="I50" s="31">
        <f t="shared" si="10"/>
        <v>0.041</v>
      </c>
      <c r="J50" s="31">
        <f t="shared" si="10"/>
        <v>2.87</v>
      </c>
      <c r="K50" s="31">
        <f t="shared" si="10"/>
        <v>74.88</v>
      </c>
      <c r="L50" s="31">
        <f t="shared" si="10"/>
        <v>19.119999999999997</v>
      </c>
      <c r="M50" s="31">
        <f t="shared" si="10"/>
        <v>101.17999999999999</v>
      </c>
      <c r="N50" s="31">
        <f t="shared" si="10"/>
        <v>1.1350000000000002</v>
      </c>
    </row>
    <row r="51" spans="1:14" ht="15.75">
      <c r="A51" s="16" t="s">
        <v>197</v>
      </c>
      <c r="B51" s="33" t="s">
        <v>264</v>
      </c>
      <c r="C51" s="34">
        <f>подсобка!B54*$B$51/100</f>
        <v>2.28</v>
      </c>
      <c r="D51" s="34">
        <f>подсобка!C54*$B$51/100</f>
        <v>0.36</v>
      </c>
      <c r="E51" s="34">
        <f>подсобка!D54*$B$51/100</f>
        <v>20.52</v>
      </c>
      <c r="F51" s="34">
        <f>подсобка!E54*$B$51/100</f>
        <v>102.4</v>
      </c>
      <c r="G51" s="34">
        <f>подсобка!F54*$B$51/100</f>
        <v>0.068</v>
      </c>
      <c r="H51" s="34">
        <f>подсобка!G54*$B$51/100</f>
        <v>0</v>
      </c>
      <c r="I51" s="34">
        <f>подсобка!H54*$B$51/100</f>
        <v>0</v>
      </c>
      <c r="J51" s="34">
        <f>подсобка!I54*$B$51/100</f>
        <v>1.2</v>
      </c>
      <c r="K51" s="34">
        <f>подсобка!J54*$B$51/100</f>
        <v>7.2</v>
      </c>
      <c r="L51" s="34">
        <f>подсобка!K54*$B$51/100</f>
        <v>6.4</v>
      </c>
      <c r="M51" s="34">
        <f>подсобка!L54*$B$51/100</f>
        <v>34.4</v>
      </c>
      <c r="N51" s="34">
        <f>подсобка!M54*$B$51/100</f>
        <v>0.48</v>
      </c>
    </row>
    <row r="52" spans="1:14" ht="15.75">
      <c r="A52" s="16" t="s">
        <v>214</v>
      </c>
      <c r="B52" s="33" t="s">
        <v>196</v>
      </c>
      <c r="C52" s="34">
        <f>подсобка!B26*$B$52/100</f>
        <v>0.254</v>
      </c>
      <c r="D52" s="34">
        <f>подсобка!C26*$B$52/100</f>
        <v>0.14400000000000002</v>
      </c>
      <c r="E52" s="34">
        <f>подсобка!D26*$B$52/100</f>
        <v>0.17</v>
      </c>
      <c r="F52" s="34">
        <f>подсобка!E26*$B$52/100</f>
        <v>2.18</v>
      </c>
      <c r="G52" s="34">
        <f>подсобка!F26*$B$52/100</f>
        <v>0.012</v>
      </c>
      <c r="H52" s="34">
        <f>подсобка!G26*$B$52/100</f>
        <v>0</v>
      </c>
      <c r="I52" s="34">
        <f>подсобка!H26*$B$52/100</f>
        <v>0</v>
      </c>
      <c r="J52" s="34">
        <f>подсобка!I26*$B$52/100</f>
        <v>0.016</v>
      </c>
      <c r="K52" s="34">
        <f>подсобка!J26*$B$52/100</f>
        <v>0.54</v>
      </c>
      <c r="L52" s="34">
        <f>подсобка!K26*$B$52/100</f>
        <v>1.02</v>
      </c>
      <c r="M52" s="34">
        <f>подсобка!L26*$B$52/100</f>
        <v>8</v>
      </c>
      <c r="N52" s="34">
        <f>подсобка!M26*$B$52/100</f>
        <v>0.064</v>
      </c>
    </row>
    <row r="53" spans="1:14" ht="15.75">
      <c r="A53" s="16" t="s">
        <v>204</v>
      </c>
      <c r="B53" s="33" t="s">
        <v>255</v>
      </c>
      <c r="C53" s="34">
        <f>подсобка!B73*$B$53/100</f>
        <v>0</v>
      </c>
      <c r="D53" s="34">
        <f>подсобка!C73*$B$53/100</f>
        <v>0</v>
      </c>
      <c r="E53" s="34">
        <f>подсобка!D73*$B$53/100</f>
        <v>3.51</v>
      </c>
      <c r="F53" s="34">
        <f>подсобка!E73*$B$53/100</f>
        <v>13</v>
      </c>
      <c r="G53" s="34">
        <f>подсобка!F73*$B$53/100</f>
        <v>0</v>
      </c>
      <c r="H53" s="34">
        <f>подсобка!G73*$B$53/100</f>
        <v>0</v>
      </c>
      <c r="I53" s="34">
        <f>подсобка!H73*$B$53/100</f>
        <v>0</v>
      </c>
      <c r="J53" s="34">
        <f>подсобка!I73*$B$53/100</f>
        <v>0</v>
      </c>
      <c r="K53" s="34">
        <f>подсобка!J73*$B$53/100</f>
        <v>0.1</v>
      </c>
      <c r="L53" s="34">
        <f>подсобка!K73*$B$53/100</f>
        <v>0</v>
      </c>
      <c r="M53" s="34">
        <f>подсобка!L73*$B$53/100</f>
        <v>0</v>
      </c>
      <c r="N53" s="34">
        <f>подсобка!M73*$B$53/100</f>
        <v>0.015</v>
      </c>
    </row>
    <row r="54" spans="1:14" ht="15.75">
      <c r="A54" s="16" t="s">
        <v>21</v>
      </c>
      <c r="B54" s="33" t="s">
        <v>265</v>
      </c>
      <c r="C54" s="34">
        <f>подсобка!B48*$B$54/100</f>
        <v>1.1</v>
      </c>
      <c r="D54" s="34">
        <f>подсобка!C48*$B$54/100</f>
        <v>1.2</v>
      </c>
      <c r="E54" s="34">
        <f>подсобка!D48*$B$54/100</f>
        <v>2.35</v>
      </c>
      <c r="F54" s="34">
        <f>подсобка!E48*$B$54/100</f>
        <v>29</v>
      </c>
      <c r="G54" s="34">
        <f>подсобка!F48*$B$54/100</f>
        <v>0.01</v>
      </c>
      <c r="H54" s="34">
        <f>подсобка!G48*$B$54/100</f>
        <v>0.5</v>
      </c>
      <c r="I54" s="34">
        <f>подсобка!H48*$B$54/100</f>
        <v>0.01</v>
      </c>
      <c r="J54" s="34">
        <f>подсобка!I48*$B$54/100</f>
        <v>0.15</v>
      </c>
      <c r="K54" s="34">
        <f>подсобка!J48*$B$54/100</f>
        <v>60.5</v>
      </c>
      <c r="L54" s="34">
        <f>подсобка!K48*$B$54/100</f>
        <v>7</v>
      </c>
      <c r="M54" s="34">
        <f>подсобка!L48*$B$54/100</f>
        <v>45.5</v>
      </c>
      <c r="N54" s="34">
        <f>подсобка!M48*$B$54/100</f>
        <v>0.05</v>
      </c>
    </row>
    <row r="55" spans="1:14" ht="15.75">
      <c r="A55" s="16" t="s">
        <v>193</v>
      </c>
      <c r="B55" s="33" t="s">
        <v>266</v>
      </c>
      <c r="C55" s="34">
        <f>подсобка!B107*$B$55/100</f>
        <v>0.42</v>
      </c>
      <c r="D55" s="34">
        <f>подсобка!C107*$B$55/100</f>
        <v>0.606</v>
      </c>
      <c r="E55" s="34">
        <f>подсобка!D107*$B$55/100</f>
        <v>0.041999999999999996</v>
      </c>
      <c r="F55" s="34">
        <f>подсобка!E107*$B$55/100</f>
        <v>9.42</v>
      </c>
      <c r="G55" s="34">
        <f>подсобка!F107*$B$55/100</f>
        <v>0.004200000000000001</v>
      </c>
      <c r="H55" s="34">
        <f>подсобка!G107*$B$55/100</f>
        <v>0</v>
      </c>
      <c r="I55" s="34">
        <f>подсобка!H107*$B$55/100</f>
        <v>0.020999999999999998</v>
      </c>
      <c r="J55" s="34">
        <f>подсобка!I107*$B$55/100</f>
        <v>0.12</v>
      </c>
      <c r="K55" s="34">
        <f>подсобка!J107*$B$55/100</f>
        <v>3.3</v>
      </c>
      <c r="L55" s="34">
        <f>подсобка!K107*$B$55/100</f>
        <v>3.24</v>
      </c>
      <c r="M55" s="34">
        <f>подсобка!L107*$B$55/100</f>
        <v>11.1</v>
      </c>
      <c r="N55" s="34">
        <f>подсобка!M107*$B$55/100</f>
        <v>0.16200000000000003</v>
      </c>
    </row>
    <row r="56" spans="1:14" ht="15.75">
      <c r="A56" s="16" t="s">
        <v>195</v>
      </c>
      <c r="B56" s="33" t="s">
        <v>196</v>
      </c>
      <c r="C56" s="34">
        <f>подсобка!B45*$B$56/100</f>
        <v>0.012</v>
      </c>
      <c r="D56" s="34">
        <f>подсобка!C45*$B$56/100</f>
        <v>1.23</v>
      </c>
      <c r="E56" s="34">
        <f>подсобка!D45*$B$56/100</f>
        <v>0.018000000000000002</v>
      </c>
      <c r="F56" s="34">
        <f>подсобка!E45*$B$56/100</f>
        <v>13</v>
      </c>
      <c r="G56" s="34">
        <f>подсобка!F45*$B$56/100</f>
        <v>0</v>
      </c>
      <c r="H56" s="34">
        <f>подсобка!G45*$B$56/100</f>
        <v>0</v>
      </c>
      <c r="I56" s="34">
        <f>подсобка!H45*$B$56/100</f>
        <v>0.01</v>
      </c>
      <c r="J56" s="34">
        <f>подсобка!I45*$B$56/100</f>
        <v>0.044000000000000004</v>
      </c>
      <c r="K56" s="34">
        <f>подсобка!J45*$B$56/100</f>
        <v>0.44</v>
      </c>
      <c r="L56" s="34">
        <f>подсобка!K45*$B$56/100</f>
        <v>0.06</v>
      </c>
      <c r="M56" s="34">
        <f>подсобка!L45*$B$56/100</f>
        <v>0.38</v>
      </c>
      <c r="N56" s="34">
        <f>подсобка!M45*$B$56/100</f>
        <v>0.004</v>
      </c>
    </row>
    <row r="57" spans="1:14" ht="15.75">
      <c r="A57" s="16" t="s">
        <v>226</v>
      </c>
      <c r="B57" s="33" t="s">
        <v>256</v>
      </c>
      <c r="C57" s="34">
        <f>подсобка!B64*$B$57/100</f>
        <v>0.08</v>
      </c>
      <c r="D57" s="34">
        <f>подсобка!C64*$B$57/100</f>
        <v>0</v>
      </c>
      <c r="E57" s="34">
        <f>подсобка!D64*$B$57/100</f>
        <v>12.46</v>
      </c>
      <c r="F57" s="34">
        <f>подсобка!E64*$B$57/100</f>
        <v>50</v>
      </c>
      <c r="G57" s="34">
        <f>подсобка!F64*$B$57/100</f>
        <v>0.002</v>
      </c>
      <c r="H57" s="34">
        <f>подсобка!G64*$B$57/100</f>
        <v>0.1</v>
      </c>
      <c r="I57" s="34">
        <f>подсобка!H64*$B$57/100</f>
        <v>0</v>
      </c>
      <c r="J57" s="34">
        <f>подсобка!I64*$B$57/100</f>
        <v>0</v>
      </c>
      <c r="K57" s="34">
        <f>подсобка!J64*$B$57/100</f>
        <v>2.8</v>
      </c>
      <c r="L57" s="34">
        <f>подсобка!K64*$B$57/100</f>
        <v>1.4</v>
      </c>
      <c r="M57" s="34">
        <f>подсобка!L64*$B$57/100</f>
        <v>1.8</v>
      </c>
      <c r="N57" s="34">
        <f>подсобка!M64*$B$57/100</f>
        <v>0.36</v>
      </c>
    </row>
    <row r="58" spans="1:14" ht="15.75">
      <c r="A58" s="16" t="s">
        <v>198</v>
      </c>
      <c r="B58" s="33" t="s">
        <v>196</v>
      </c>
      <c r="C58" s="34">
        <f>подсобка!B44*$B$58/100</f>
        <v>0</v>
      </c>
      <c r="D58" s="34">
        <f>подсобка!C44*$B$58/100</f>
        <v>1.42</v>
      </c>
      <c r="E58" s="34">
        <f>подсобка!D44*$B$58/100</f>
        <v>0</v>
      </c>
      <c r="F58" s="34">
        <f>подсобка!E44*$B$58/100</f>
        <v>14</v>
      </c>
      <c r="G58" s="34">
        <f>подсобка!F44*$B$58/100</f>
        <v>0</v>
      </c>
      <c r="H58" s="34">
        <f>подсобка!G44*$B$58/100</f>
        <v>0</v>
      </c>
      <c r="I58" s="34">
        <f>подсобка!H44*$B$58/100</f>
        <v>0</v>
      </c>
      <c r="J58" s="34">
        <f>подсобка!I44*$B$58/100</f>
        <v>1.34</v>
      </c>
      <c r="K58" s="34">
        <f>подсобка!J44*$B$58/100</f>
        <v>0</v>
      </c>
      <c r="L58" s="34">
        <f>подсобка!K44*$B$58/100</f>
        <v>0</v>
      </c>
      <c r="M58" s="34">
        <f>подсобка!L44*$B$58/100</f>
        <v>0</v>
      </c>
      <c r="N58" s="34">
        <f>подсобка!M44*$B$58/100</f>
        <v>0</v>
      </c>
    </row>
    <row r="59" spans="1:14" ht="18" customHeight="1">
      <c r="A59" s="17" t="s">
        <v>21</v>
      </c>
      <c r="B59" s="17">
        <v>200</v>
      </c>
      <c r="C59" s="17">
        <f>подсобка!B48*$B$59/100</f>
        <v>4.4</v>
      </c>
      <c r="D59" s="17">
        <f>подсобка!C48*$B$59/100</f>
        <v>4.8</v>
      </c>
      <c r="E59" s="17">
        <f>подсобка!D48*$B$59/100</f>
        <v>9.4</v>
      </c>
      <c r="F59" s="17">
        <f>подсобка!E48*$B$59/100</f>
        <v>116</v>
      </c>
      <c r="G59" s="17">
        <f>подсобка!F48*$B$59/100</f>
        <v>0.04</v>
      </c>
      <c r="H59" s="17">
        <f>подсобка!G48*$B$59/100</f>
        <v>2</v>
      </c>
      <c r="I59" s="17">
        <f>подсобка!H48*$B$59/100</f>
        <v>0.04</v>
      </c>
      <c r="J59" s="17">
        <f>подсобка!I48*$B$59/100</f>
        <v>0.6</v>
      </c>
      <c r="K59" s="17">
        <f>подсобка!J48*$B$59/100</f>
        <v>242</v>
      </c>
      <c r="L59" s="17">
        <f>подсобка!K48*$B$59/100</f>
        <v>28</v>
      </c>
      <c r="M59" s="17">
        <f>подсобка!L48*$B$59/100</f>
        <v>182</v>
      </c>
      <c r="N59" s="17">
        <f>подсобка!M48*$B$59/100</f>
        <v>0.2</v>
      </c>
    </row>
    <row r="60" spans="1:14" ht="15.75">
      <c r="A60" s="18" t="s">
        <v>10</v>
      </c>
      <c r="B60" s="18"/>
      <c r="C60" s="32">
        <f aca="true" t="shared" si="11" ref="C60:N60">SUM(C50,C59)</f>
        <v>8.546</v>
      </c>
      <c r="D60" s="32">
        <f t="shared" si="11"/>
        <v>9.76</v>
      </c>
      <c r="E60" s="32">
        <f t="shared" si="11"/>
        <v>48.470000000000006</v>
      </c>
      <c r="F60" s="32">
        <f t="shared" si="11"/>
        <v>349</v>
      </c>
      <c r="G60" s="32">
        <f t="shared" si="11"/>
        <v>0.1362</v>
      </c>
      <c r="H60" s="32">
        <f t="shared" si="11"/>
        <v>2.6</v>
      </c>
      <c r="I60" s="32">
        <f t="shared" si="11"/>
        <v>0.081</v>
      </c>
      <c r="J60" s="32">
        <f t="shared" si="11"/>
        <v>3.47</v>
      </c>
      <c r="K60" s="32">
        <f t="shared" si="11"/>
        <v>316.88</v>
      </c>
      <c r="L60" s="32">
        <f t="shared" si="11"/>
        <v>47.12</v>
      </c>
      <c r="M60" s="32">
        <f t="shared" si="11"/>
        <v>283.18</v>
      </c>
      <c r="N60" s="32">
        <f t="shared" si="11"/>
        <v>1.3350000000000002</v>
      </c>
    </row>
    <row r="61" spans="1:14" ht="18.75">
      <c r="A61" s="23" t="s">
        <v>25</v>
      </c>
      <c r="B61" s="28"/>
      <c r="C61" s="24">
        <f>SUM(C50:C60)</f>
        <v>21.238</v>
      </c>
      <c r="D61" s="24">
        <f>SUM(D50:D60)</f>
        <v>24.479999999999997</v>
      </c>
      <c r="E61" s="24">
        <f>SUM(C61:D61)</f>
        <v>45.717999999999996</v>
      </c>
      <c r="F61" s="24">
        <v>1523.6</v>
      </c>
      <c r="G61" s="24">
        <f>SUM(G50:G60)</f>
        <v>0.36860000000000004</v>
      </c>
      <c r="H61" s="24">
        <f>SUM(F61:G61)</f>
        <v>1523.9686</v>
      </c>
      <c r="I61" s="24">
        <f>SUM(I50:I60)</f>
        <v>0.203</v>
      </c>
      <c r="J61" s="24">
        <v>19.9</v>
      </c>
      <c r="K61" s="24">
        <v>641.93</v>
      </c>
      <c r="L61" s="24">
        <v>207.02</v>
      </c>
      <c r="M61" s="24">
        <v>1005.82</v>
      </c>
      <c r="N61" s="24">
        <v>10.64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1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1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1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1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1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1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1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1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1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1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1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1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N65"/>
  <sheetViews>
    <sheetView zoomScale="79" zoomScaleNormal="79" workbookViewId="0" topLeftCell="A1">
      <selection activeCell="F76" sqref="F76"/>
    </sheetView>
  </sheetViews>
  <sheetFormatPr defaultColWidth="9.00390625" defaultRowHeight="12.75"/>
  <cols>
    <col min="1" max="1" width="31.00390625" style="0" customWidth="1"/>
    <col min="2" max="14" width="11.00390625" style="0" customWidth="1"/>
  </cols>
  <sheetData>
    <row r="1" spans="1:14" ht="111.75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69" t="s">
        <v>129</v>
      </c>
      <c r="B2" s="69" t="s">
        <v>130</v>
      </c>
      <c r="C2" s="68" t="s">
        <v>0</v>
      </c>
      <c r="D2" s="68"/>
      <c r="E2" s="68"/>
      <c r="F2" s="69" t="s">
        <v>1</v>
      </c>
      <c r="G2" s="68" t="s">
        <v>134</v>
      </c>
      <c r="H2" s="68"/>
      <c r="I2" s="68"/>
      <c r="J2" s="68"/>
      <c r="K2" s="68" t="s">
        <v>136</v>
      </c>
      <c r="L2" s="68"/>
      <c r="M2" s="68"/>
      <c r="N2" s="68"/>
    </row>
    <row r="3" spans="1:14" ht="14.25">
      <c r="A3" s="70"/>
      <c r="B3" s="70"/>
      <c r="C3" s="7" t="s">
        <v>2</v>
      </c>
      <c r="D3" s="7" t="s">
        <v>3</v>
      </c>
      <c r="E3" s="7" t="s">
        <v>4</v>
      </c>
      <c r="F3" s="70"/>
      <c r="G3" s="1" t="s">
        <v>35</v>
      </c>
      <c r="H3" s="1" t="s">
        <v>36</v>
      </c>
      <c r="I3" s="1" t="s">
        <v>34</v>
      </c>
      <c r="J3" s="1" t="s">
        <v>135</v>
      </c>
      <c r="K3" s="1" t="s">
        <v>30</v>
      </c>
      <c r="L3" s="1" t="s">
        <v>31</v>
      </c>
      <c r="M3" s="1" t="s">
        <v>32</v>
      </c>
      <c r="N3" s="1" t="s">
        <v>33</v>
      </c>
    </row>
    <row r="4" spans="1:14" ht="18.75">
      <c r="A4" s="2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47.25">
      <c r="A5" s="17" t="s">
        <v>288</v>
      </c>
      <c r="B5" s="17" t="s">
        <v>300</v>
      </c>
      <c r="C5" s="17">
        <f>SUM(C6:C9)</f>
        <v>6.436</v>
      </c>
      <c r="D5" s="17">
        <f>SUM(D6:D9)</f>
        <v>10.040000000000001</v>
      </c>
      <c r="E5" s="17">
        <f>SUM(E6:E9)</f>
        <v>28.414</v>
      </c>
      <c r="F5" s="17">
        <f>SUM(F6:F9)</f>
        <v>256</v>
      </c>
      <c r="G5" s="17">
        <f aca="true" t="shared" si="0" ref="G5:N5">SUM(G6:G9)</f>
        <v>0.1525</v>
      </c>
      <c r="H5" s="17">
        <f t="shared" si="0"/>
        <v>2</v>
      </c>
      <c r="I5" s="17">
        <f t="shared" si="0"/>
        <v>0.07</v>
      </c>
      <c r="J5" s="17">
        <f t="shared" si="0"/>
        <v>1.1320000000000001</v>
      </c>
      <c r="K5" s="17">
        <f t="shared" si="0"/>
        <v>256.41999999999996</v>
      </c>
      <c r="L5" s="17">
        <f t="shared" si="0"/>
        <v>60.43</v>
      </c>
      <c r="M5" s="17">
        <f t="shared" si="0"/>
        <v>265.14</v>
      </c>
      <c r="N5" s="17">
        <f t="shared" si="0"/>
        <v>1.127</v>
      </c>
    </row>
    <row r="6" spans="1:14" s="15" customFormat="1" ht="18.75">
      <c r="A6" s="16" t="s">
        <v>21</v>
      </c>
      <c r="B6" s="4">
        <v>200</v>
      </c>
      <c r="C6" s="4">
        <f>подсобка!B48*$B$6/100</f>
        <v>4.4</v>
      </c>
      <c r="D6" s="4">
        <f>подсобка!C48*$B$6/100</f>
        <v>4.8</v>
      </c>
      <c r="E6" s="4">
        <f>подсобка!D48*$B$6/100</f>
        <v>9.4</v>
      </c>
      <c r="F6" s="4">
        <f>подсобка!E48*$B$6/100</f>
        <v>116</v>
      </c>
      <c r="G6" s="4">
        <f>подсобка!F48*$B$6/100</f>
        <v>0.04</v>
      </c>
      <c r="H6" s="4">
        <f>подсобка!G48*$B$6/100</f>
        <v>2</v>
      </c>
      <c r="I6" s="4">
        <f>подсобка!H48*$B$6/100</f>
        <v>0.04</v>
      </c>
      <c r="J6" s="4">
        <f>подсобка!I48*$B$6/100</f>
        <v>0.6</v>
      </c>
      <c r="K6" s="4">
        <f>подсобка!J48*$B$6/100</f>
        <v>242</v>
      </c>
      <c r="L6" s="4">
        <f>подсобка!K48*$B$6/100</f>
        <v>28</v>
      </c>
      <c r="M6" s="4">
        <f>подсобка!L48*$B$6/100</f>
        <v>182</v>
      </c>
      <c r="N6" s="4">
        <f>подсобка!M48*$B$6/100</f>
        <v>0.2</v>
      </c>
    </row>
    <row r="7" spans="1:14" s="15" customFormat="1" ht="18.75">
      <c r="A7" s="16" t="s">
        <v>200</v>
      </c>
      <c r="B7" s="4">
        <v>6</v>
      </c>
      <c r="C7" s="4">
        <f>подсобка!B45*$B$7/100</f>
        <v>0.036</v>
      </c>
      <c r="D7" s="4">
        <f>подсобка!C45*$B$7/100</f>
        <v>3.69</v>
      </c>
      <c r="E7" s="4">
        <f>подсобка!D45*$B$7/100</f>
        <v>0.054000000000000006</v>
      </c>
      <c r="F7" s="4">
        <f>подсобка!E45*$B$7/100</f>
        <v>39</v>
      </c>
      <c r="G7" s="4">
        <f>подсобка!F45*$B$7/100</f>
        <v>0</v>
      </c>
      <c r="H7" s="4">
        <f>подсобка!G45*$B$7/100</f>
        <v>0</v>
      </c>
      <c r="I7" s="4">
        <f>подсобка!H45*$B$7/100</f>
        <v>0.03</v>
      </c>
      <c r="J7" s="4">
        <f>подсобка!I45*$B$7/100</f>
        <v>0.132</v>
      </c>
      <c r="K7" s="4">
        <f>подсобка!J45*$B$7/100</f>
        <v>1.32</v>
      </c>
      <c r="L7" s="4">
        <f>подсобка!K45*$B$7/100</f>
        <v>0.18</v>
      </c>
      <c r="M7" s="4">
        <f>подсобка!L45*$B$7/100</f>
        <v>1.14</v>
      </c>
      <c r="N7" s="4">
        <f>подсобка!M45*$B$7/100</f>
        <v>0.012000000000000002</v>
      </c>
    </row>
    <row r="8" spans="1:14" s="15" customFormat="1" ht="18.75">
      <c r="A8" s="16" t="s">
        <v>204</v>
      </c>
      <c r="B8" s="4">
        <v>5</v>
      </c>
      <c r="C8" s="4">
        <f>подсобка!B73*$B$8/100</f>
        <v>0</v>
      </c>
      <c r="D8" s="4">
        <f>подсобка!C73*$B$8/100</f>
        <v>0</v>
      </c>
      <c r="E8" s="4">
        <f>подсобка!D73*$B$8/100</f>
        <v>3.51</v>
      </c>
      <c r="F8" s="4">
        <f>подсобка!E73*$B$8/100</f>
        <v>13</v>
      </c>
      <c r="G8" s="4">
        <f>подсобка!F73*$B$8/100</f>
        <v>0</v>
      </c>
      <c r="H8" s="4">
        <f>подсобка!G73*$B$8/100</f>
        <v>0</v>
      </c>
      <c r="I8" s="4">
        <f>подсобка!H73*$B$8/100</f>
        <v>0</v>
      </c>
      <c r="J8" s="4">
        <f>подсобка!I73*$B$8/100</f>
        <v>0</v>
      </c>
      <c r="K8" s="4">
        <f>подсобка!J73*$B$8/100</f>
        <v>0.1</v>
      </c>
      <c r="L8" s="4">
        <f>подсобка!K73*$B$8/100</f>
        <v>0</v>
      </c>
      <c r="M8" s="4">
        <f>подсобка!L73*$B$8/100</f>
        <v>0</v>
      </c>
      <c r="N8" s="4">
        <f>подсобка!M73*$B$8/100</f>
        <v>0.015</v>
      </c>
    </row>
    <row r="9" spans="1:14" s="15" customFormat="1" ht="18.75">
      <c r="A9" s="16" t="s">
        <v>289</v>
      </c>
      <c r="B9" s="4">
        <v>25</v>
      </c>
      <c r="C9" s="4">
        <f>подсобка!B16*$B$9/100</f>
        <v>2</v>
      </c>
      <c r="D9" s="4">
        <f>подсобка!C16*$B$9/100</f>
        <v>1.55</v>
      </c>
      <c r="E9" s="4">
        <f>подсобка!D16*$B$9/100</f>
        <v>15.45</v>
      </c>
      <c r="F9" s="4">
        <f>подсобка!E16*$B$9/100</f>
        <v>88</v>
      </c>
      <c r="G9" s="4">
        <f>подсобка!F16*$B$9/100</f>
        <v>0.1125</v>
      </c>
      <c r="H9" s="4">
        <f>подсобка!G16*$B$9/100</f>
        <v>0</v>
      </c>
      <c r="I9" s="4">
        <f>подсобка!H16*$B$9/100</f>
        <v>0</v>
      </c>
      <c r="J9" s="4">
        <f>подсобка!I16*$B$9/100</f>
        <v>0.4</v>
      </c>
      <c r="K9" s="4">
        <f>подсобка!J16*$B$9/100</f>
        <v>13</v>
      </c>
      <c r="L9" s="4">
        <f>подсобка!K16*$B$9/100</f>
        <v>32.25</v>
      </c>
      <c r="M9" s="4">
        <f>подсобка!L16*$B$9/100</f>
        <v>82</v>
      </c>
      <c r="N9" s="4">
        <f>подсобка!M16*$B$9/100</f>
        <v>0.9</v>
      </c>
    </row>
    <row r="10" spans="1:14" s="15" customFormat="1" ht="18.75">
      <c r="A10" s="17" t="s">
        <v>323</v>
      </c>
      <c r="B10" s="17">
        <v>200</v>
      </c>
      <c r="C10" s="17">
        <f>SUM(C11:C13)</f>
        <v>4.48</v>
      </c>
      <c r="D10" s="17">
        <f aca="true" t="shared" si="1" ref="D10:N10">SUM(D11:D13)</f>
        <v>4.803999999999999</v>
      </c>
      <c r="E10" s="17">
        <f t="shared" si="1"/>
        <v>18.054000000000002</v>
      </c>
      <c r="F10" s="17">
        <f t="shared" si="1"/>
        <v>148.9</v>
      </c>
      <c r="G10" s="17">
        <f t="shared" si="1"/>
        <v>0.0414</v>
      </c>
      <c r="H10" s="17">
        <f t="shared" si="1"/>
        <v>2</v>
      </c>
      <c r="I10" s="17">
        <f t="shared" si="1"/>
        <v>0.04</v>
      </c>
      <c r="J10" s="17">
        <f t="shared" si="1"/>
        <v>0.6</v>
      </c>
      <c r="K10" s="17">
        <f t="shared" si="1"/>
        <v>245.14</v>
      </c>
      <c r="L10" s="17">
        <f t="shared" si="1"/>
        <v>32</v>
      </c>
      <c r="M10" s="17">
        <f t="shared" si="1"/>
        <v>185.96</v>
      </c>
      <c r="N10" s="17">
        <f t="shared" si="1"/>
        <v>0.33599999999999997</v>
      </c>
    </row>
    <row r="11" spans="1:14" s="15" customFormat="1" ht="18.75">
      <c r="A11" s="16" t="s">
        <v>309</v>
      </c>
      <c r="B11" s="4">
        <v>2</v>
      </c>
      <c r="C11" s="4">
        <f>подсобка!B102*$B$11/100</f>
        <v>0.08</v>
      </c>
      <c r="D11" s="4">
        <f>подсобка!C102*$B$11/100</f>
        <v>0.004</v>
      </c>
      <c r="E11" s="4">
        <f>подсобка!D102*$B$11/100</f>
        <v>1.6340000000000001</v>
      </c>
      <c r="F11" s="4">
        <f>подсобка!E102*$B$11/100</f>
        <v>6.9</v>
      </c>
      <c r="G11" s="4">
        <f>подсобка!F102*$B$11/100</f>
        <v>0.0014000000000000002</v>
      </c>
      <c r="H11" s="4">
        <f>подсобка!G102*$B$11/100</f>
        <v>0</v>
      </c>
      <c r="I11" s="4">
        <f>подсобка!H102*$B$11/100</f>
        <v>0</v>
      </c>
      <c r="J11" s="4">
        <f>подсобка!I102*$B$11/100</f>
        <v>0</v>
      </c>
      <c r="K11" s="4">
        <f>подсобка!J102*$B$11/100</f>
        <v>2.94</v>
      </c>
      <c r="L11" s="4">
        <f>подсобка!K102*$B$11/100</f>
        <v>4</v>
      </c>
      <c r="M11" s="4">
        <f>подсобка!L102*$B$11/100</f>
        <v>3.96</v>
      </c>
      <c r="N11" s="4">
        <f>подсобка!M102*$B$11/100</f>
        <v>0.106</v>
      </c>
    </row>
    <row r="12" spans="1:14" s="15" customFormat="1" ht="18.75">
      <c r="A12" s="16" t="s">
        <v>21</v>
      </c>
      <c r="B12" s="4">
        <v>200</v>
      </c>
      <c r="C12" s="4">
        <f>подсобка!B48*$B$12/100</f>
        <v>4.4</v>
      </c>
      <c r="D12" s="4">
        <f>подсобка!C48*$B$12/100</f>
        <v>4.8</v>
      </c>
      <c r="E12" s="4">
        <f>подсобка!D48*$B$12/100</f>
        <v>9.4</v>
      </c>
      <c r="F12" s="4">
        <f>подсобка!E48*$B$12/100</f>
        <v>116</v>
      </c>
      <c r="G12" s="4">
        <f>подсобка!F48*$B$12/100</f>
        <v>0.04</v>
      </c>
      <c r="H12" s="4">
        <f>подсобка!G48*$B$12/100</f>
        <v>2</v>
      </c>
      <c r="I12" s="4">
        <f>подсобка!H48*$B$12/100</f>
        <v>0.04</v>
      </c>
      <c r="J12" s="4">
        <f>подсобка!I48*$B$12/100</f>
        <v>0.6</v>
      </c>
      <c r="K12" s="4">
        <f>подсобка!J48*$B$12/100</f>
        <v>242</v>
      </c>
      <c r="L12" s="4">
        <f>подсобка!K48*$B$12/100</f>
        <v>28</v>
      </c>
      <c r="M12" s="4">
        <f>подсобка!L48*$B$12/100</f>
        <v>182</v>
      </c>
      <c r="N12" s="4">
        <f>подсобка!M48*$B$12/100</f>
        <v>0.2</v>
      </c>
    </row>
    <row r="13" spans="1:14" s="15" customFormat="1" ht="18.75">
      <c r="A13" s="16" t="s">
        <v>204</v>
      </c>
      <c r="B13" s="4">
        <v>10</v>
      </c>
      <c r="C13" s="4">
        <f>подсобка!B73*$B$13/100</f>
        <v>0</v>
      </c>
      <c r="D13" s="4">
        <f>подсобка!C73*$B$13/100</f>
        <v>0</v>
      </c>
      <c r="E13" s="4">
        <f>подсобка!D73*$B$13/100</f>
        <v>7.02</v>
      </c>
      <c r="F13" s="4">
        <f>подсобка!E73*$B$13/100</f>
        <v>26</v>
      </c>
      <c r="G13" s="4">
        <f>подсобка!F73*$B$13/100</f>
        <v>0</v>
      </c>
      <c r="H13" s="4">
        <f>подсобка!G73*$B$13/100</f>
        <v>0</v>
      </c>
      <c r="I13" s="4">
        <f>подсобка!H73*$B$13/100</f>
        <v>0</v>
      </c>
      <c r="J13" s="4">
        <f>подсобка!I73*$B$13/100</f>
        <v>0</v>
      </c>
      <c r="K13" s="4">
        <f>подсобка!J73*$B$13/100</f>
        <v>0.2</v>
      </c>
      <c r="L13" s="4">
        <f>подсобка!K73*$B$13/100</f>
        <v>0</v>
      </c>
      <c r="M13" s="4">
        <f>подсобка!L73*$B$13/100</f>
        <v>0</v>
      </c>
      <c r="N13" s="4">
        <f>подсобка!M73*$B$13/100</f>
        <v>0.03</v>
      </c>
    </row>
    <row r="14" spans="1:14" s="15" customFormat="1" ht="31.5">
      <c r="A14" s="17" t="s">
        <v>138</v>
      </c>
      <c r="B14" s="17" t="s">
        <v>139</v>
      </c>
      <c r="C14" s="17">
        <f aca="true" t="shared" si="2" ref="C14:N14">SUM(C15:C17)</f>
        <v>4.26</v>
      </c>
      <c r="D14" s="17">
        <f t="shared" si="2"/>
        <v>5.505</v>
      </c>
      <c r="E14" s="17">
        <f t="shared" si="2"/>
        <v>13.045</v>
      </c>
      <c r="F14" s="17">
        <f t="shared" si="2"/>
        <v>146.5</v>
      </c>
      <c r="G14" s="17">
        <f t="shared" si="2"/>
        <v>0.04700000000000001</v>
      </c>
      <c r="H14" s="17">
        <f t="shared" si="2"/>
        <v>0.24</v>
      </c>
      <c r="I14" s="17">
        <f t="shared" si="2"/>
        <v>0.046</v>
      </c>
      <c r="J14" s="17">
        <f t="shared" si="2"/>
        <v>0.14</v>
      </c>
      <c r="K14" s="17">
        <f t="shared" si="2"/>
        <v>87.1</v>
      </c>
      <c r="L14" s="17">
        <f t="shared" si="2"/>
        <v>14.15</v>
      </c>
      <c r="M14" s="17">
        <f t="shared" si="2"/>
        <v>77.75</v>
      </c>
      <c r="N14" s="17">
        <f t="shared" si="2"/>
        <v>0.65</v>
      </c>
    </row>
    <row r="15" spans="1:14" ht="15.75">
      <c r="A15" s="16" t="s">
        <v>24</v>
      </c>
      <c r="B15" s="4">
        <v>40</v>
      </c>
      <c r="C15" s="4">
        <f>подсобка!B9*$B$15/100</f>
        <v>1.88</v>
      </c>
      <c r="D15" s="4">
        <f>подсобка!C9*$B$15/100</f>
        <v>0.4</v>
      </c>
      <c r="E15" s="4">
        <f>подсобка!D9*$B$15/100</f>
        <v>13</v>
      </c>
      <c r="F15" s="4">
        <f>подсобка!E9*$B$15/100</f>
        <v>76</v>
      </c>
      <c r="G15" s="4">
        <f>подсобка!F9*$B$15/100</f>
        <v>0.044000000000000004</v>
      </c>
      <c r="H15" s="4">
        <f>подсобка!G9*$B$15/100</f>
        <v>0</v>
      </c>
      <c r="I15" s="4">
        <f>подсобка!H9*$B$15/100</f>
        <v>0</v>
      </c>
      <c r="J15" s="4">
        <f>подсобка!I9*$B$15/100</f>
        <v>0</v>
      </c>
      <c r="K15" s="4">
        <f>подсобка!J9*$B$15/100</f>
        <v>10</v>
      </c>
      <c r="L15" s="4">
        <f>подсобка!K9*$B$15/100</f>
        <v>14</v>
      </c>
      <c r="M15" s="4">
        <f>подсобка!L9*$B$15/100</f>
        <v>34.4</v>
      </c>
      <c r="N15" s="4">
        <f>подсобка!M9*$B$15/100</f>
        <v>0.64</v>
      </c>
    </row>
    <row r="16" spans="1:14" ht="15.75">
      <c r="A16" s="16" t="s">
        <v>200</v>
      </c>
      <c r="B16" s="4">
        <v>5</v>
      </c>
      <c r="C16" s="4">
        <f>подсобка!B45*$B$16/100</f>
        <v>0.03</v>
      </c>
      <c r="D16" s="4">
        <f>подсобка!C45*$B$16/100</f>
        <v>3.075</v>
      </c>
      <c r="E16" s="4">
        <f>подсобка!D45*$B$16/100</f>
        <v>0.045</v>
      </c>
      <c r="F16" s="4">
        <f>подсобка!E45*$B$16/100</f>
        <v>32.5</v>
      </c>
      <c r="G16" s="4">
        <f>подсобка!F45*$B$16/100</f>
        <v>0</v>
      </c>
      <c r="H16" s="4">
        <f>подсобка!G45*$B$16/100</f>
        <v>0</v>
      </c>
      <c r="I16" s="4">
        <f>подсобка!H45*$B$16/100</f>
        <v>0.025</v>
      </c>
      <c r="J16" s="4">
        <f>подсобка!I45*$B$16/100</f>
        <v>0.11</v>
      </c>
      <c r="K16" s="4">
        <f>подсобка!J45*$B$16/100</f>
        <v>1.1</v>
      </c>
      <c r="L16" s="4">
        <f>подсобка!K45*$B$16/100</f>
        <v>0.15</v>
      </c>
      <c r="M16" s="4">
        <f>подсобка!L45*$B$16/100</f>
        <v>0.95</v>
      </c>
      <c r="N16" s="4">
        <f>подсобка!M45*$B$16/100</f>
        <v>0.01</v>
      </c>
    </row>
    <row r="17" spans="1:14" ht="15.75">
      <c r="A17" s="16" t="s">
        <v>220</v>
      </c>
      <c r="B17" s="4">
        <v>10</v>
      </c>
      <c r="C17" s="4">
        <f>подсобка!B82*$B$17/100</f>
        <v>2.35</v>
      </c>
      <c r="D17" s="4">
        <f>подсобка!C82*$B$17/100</f>
        <v>2.03</v>
      </c>
      <c r="E17" s="4">
        <f>подсобка!D82*$B$17/100</f>
        <v>0</v>
      </c>
      <c r="F17" s="4">
        <f>подсобка!E82*$B$17/100</f>
        <v>38</v>
      </c>
      <c r="G17" s="4">
        <f>подсобка!F82*$B$17/100</f>
        <v>0.003</v>
      </c>
      <c r="H17" s="4">
        <f>подсобка!G82*$B$17/100</f>
        <v>0.24</v>
      </c>
      <c r="I17" s="4">
        <f>подсобка!H82*$B$17/100</f>
        <v>0.021</v>
      </c>
      <c r="J17" s="4">
        <f>подсобка!I82*$B$17/100</f>
        <v>0.03</v>
      </c>
      <c r="K17" s="4">
        <f>подсобка!J82*$B$17/100</f>
        <v>76</v>
      </c>
      <c r="L17" s="4">
        <f>подсобка!K82*$B$17/100</f>
        <v>0</v>
      </c>
      <c r="M17" s="4">
        <f>подсобка!L82*$B$17/100</f>
        <v>42.4</v>
      </c>
      <c r="N17" s="4">
        <f>подсобка!M82*$B$17/100</f>
        <v>0</v>
      </c>
    </row>
    <row r="18" spans="1:14" s="15" customFormat="1" ht="18.75">
      <c r="A18" s="18" t="s">
        <v>10</v>
      </c>
      <c r="B18" s="18"/>
      <c r="C18" s="18">
        <f>SUM(C5,C10,C14)</f>
        <v>15.176</v>
      </c>
      <c r="D18" s="18">
        <f aca="true" t="shared" si="3" ref="D18:N18">SUM(D5,D10,D14)</f>
        <v>20.349</v>
      </c>
      <c r="E18" s="18">
        <f t="shared" si="3"/>
        <v>59.513000000000005</v>
      </c>
      <c r="F18" s="18">
        <f t="shared" si="3"/>
        <v>551.4</v>
      </c>
      <c r="G18" s="18">
        <f t="shared" si="3"/>
        <v>0.2409</v>
      </c>
      <c r="H18" s="18">
        <f t="shared" si="3"/>
        <v>4.24</v>
      </c>
      <c r="I18" s="18">
        <f t="shared" si="3"/>
        <v>0.15600000000000003</v>
      </c>
      <c r="J18" s="18">
        <f t="shared" si="3"/>
        <v>1.8720000000000003</v>
      </c>
      <c r="K18" s="18">
        <f t="shared" si="3"/>
        <v>588.66</v>
      </c>
      <c r="L18" s="18">
        <f t="shared" si="3"/>
        <v>106.58000000000001</v>
      </c>
      <c r="M18" s="18">
        <f t="shared" si="3"/>
        <v>528.85</v>
      </c>
      <c r="N18" s="18">
        <f t="shared" si="3"/>
        <v>2.113</v>
      </c>
    </row>
    <row r="19" spans="1:14" s="15" customFormat="1" ht="18.75">
      <c r="A19" s="5" t="s">
        <v>11</v>
      </c>
      <c r="B19" s="19">
        <v>100</v>
      </c>
      <c r="C19" s="18">
        <f>подсобка!B106*$B$19/100</f>
        <v>0.5</v>
      </c>
      <c r="D19" s="18">
        <f>подсобка!C106*$B$19/100</f>
        <v>0</v>
      </c>
      <c r="E19" s="18">
        <f>подсобка!D106*$B$19/100</f>
        <v>11.7</v>
      </c>
      <c r="F19" s="18">
        <f>подсобка!E106*$B$19/100</f>
        <v>47</v>
      </c>
      <c r="G19" s="18">
        <f>подсобка!F106*$B$19/100</f>
        <v>0.01</v>
      </c>
      <c r="H19" s="18">
        <f>подсобка!G106*$B$19/100</f>
        <v>2</v>
      </c>
      <c r="I19" s="18">
        <f>подсобка!H106*$B$19/100</f>
        <v>0</v>
      </c>
      <c r="J19" s="18">
        <f>подсобка!I106*$B$19/100</f>
        <v>0</v>
      </c>
      <c r="K19" s="18">
        <f>подсобка!J106*$B$19/100</f>
        <v>8</v>
      </c>
      <c r="L19" s="18">
        <f>подсобка!K106*$B$19/100</f>
        <v>5</v>
      </c>
      <c r="M19" s="18">
        <f>подсобка!L106*$B$19/100</f>
        <v>9</v>
      </c>
      <c r="N19" s="18">
        <f>подсобка!M106*$B$19/100</f>
        <v>0.2</v>
      </c>
    </row>
    <row r="20" spans="1:14" s="15" customFormat="1" ht="18.75">
      <c r="A20" s="2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47.25">
      <c r="A21" s="17" t="s">
        <v>184</v>
      </c>
      <c r="B21" s="17" t="s">
        <v>161</v>
      </c>
      <c r="C21" s="17">
        <f>SUM(C22:C26)</f>
        <v>2.095</v>
      </c>
      <c r="D21" s="17">
        <f aca="true" t="shared" si="4" ref="D21:N21">SUM(D22:D26)</f>
        <v>2.37</v>
      </c>
      <c r="E21" s="17">
        <f t="shared" si="4"/>
        <v>12.535</v>
      </c>
      <c r="F21" s="17">
        <f t="shared" si="4"/>
        <v>80.25</v>
      </c>
      <c r="G21" s="17">
        <f t="shared" si="4"/>
        <v>0.0985</v>
      </c>
      <c r="H21" s="17">
        <f t="shared" si="4"/>
        <v>17.5</v>
      </c>
      <c r="I21" s="17">
        <f t="shared" si="4"/>
        <v>0</v>
      </c>
      <c r="J21" s="17">
        <f t="shared" si="4"/>
        <v>3.42</v>
      </c>
      <c r="K21" s="17">
        <f t="shared" si="4"/>
        <v>31.150000000000002</v>
      </c>
      <c r="L21" s="17">
        <f t="shared" si="4"/>
        <v>25.400000000000002</v>
      </c>
      <c r="M21" s="17">
        <f t="shared" si="4"/>
        <v>69.3</v>
      </c>
      <c r="N21" s="17">
        <f t="shared" si="4"/>
        <v>1.04</v>
      </c>
    </row>
    <row r="22" spans="1:14" ht="15.75">
      <c r="A22" s="16" t="s">
        <v>208</v>
      </c>
      <c r="B22" s="4">
        <v>50</v>
      </c>
      <c r="C22" s="4">
        <f>подсобка!B52*$B$22/100</f>
        <v>0.65</v>
      </c>
      <c r="D22" s="4">
        <f>подсобка!C52*$B$22/100</f>
        <v>0.15</v>
      </c>
      <c r="E22" s="4">
        <f>подсобка!D52*$B$22/100</f>
        <v>3.65</v>
      </c>
      <c r="F22" s="4">
        <f>подсобка!E52*$B$22/100</f>
        <v>18</v>
      </c>
      <c r="G22" s="4">
        <f>подсобка!F52*$B$22/100</f>
        <v>0.015</v>
      </c>
      <c r="H22" s="4">
        <f>подсобка!G52*$B$22/100</f>
        <v>2</v>
      </c>
      <c r="I22" s="4">
        <f>подсобка!H52*$B$22/100</f>
        <v>0</v>
      </c>
      <c r="J22" s="4">
        <f>подсобка!I52*$B$22/100</f>
        <v>0.2</v>
      </c>
      <c r="K22" s="4">
        <f>подсобка!J52*$B$22/100</f>
        <v>21</v>
      </c>
      <c r="L22" s="4">
        <f>подсобка!K52*$B$22/100</f>
        <v>6.5</v>
      </c>
      <c r="M22" s="4">
        <f>подсобка!L52*$B$22/100</f>
        <v>20.5</v>
      </c>
      <c r="N22" s="4">
        <f>подсобка!M52*$B$22/100</f>
        <v>0.3</v>
      </c>
    </row>
    <row r="23" spans="1:14" ht="15.75">
      <c r="A23" s="16" t="s">
        <v>206</v>
      </c>
      <c r="B23" s="4">
        <v>70</v>
      </c>
      <c r="C23" s="4">
        <f>подсобка!B32*$B$23/100</f>
        <v>1.05</v>
      </c>
      <c r="D23" s="4">
        <f>подсобка!C32*$B$23/100</f>
        <v>0.07</v>
      </c>
      <c r="E23" s="4">
        <f>подсобка!D32*$B$23/100</f>
        <v>7.7</v>
      </c>
      <c r="F23" s="4">
        <f>подсобка!E32*$B$23/100</f>
        <v>35</v>
      </c>
      <c r="G23" s="4">
        <f>подсобка!F32*$B$23/100</f>
        <v>0.07</v>
      </c>
      <c r="H23" s="4">
        <f>подсобка!G32*$B$23/100</f>
        <v>14</v>
      </c>
      <c r="I23" s="4">
        <f>подсобка!H32*$B$23/100</f>
        <v>0</v>
      </c>
      <c r="J23" s="4">
        <f>подсобка!I32*$B$23/100</f>
        <v>0.28</v>
      </c>
      <c r="K23" s="4">
        <f>подсобка!J32*$B$23/100</f>
        <v>7</v>
      </c>
      <c r="L23" s="4">
        <f>подсобка!K32*$B$23/100</f>
        <v>16.1</v>
      </c>
      <c r="M23" s="4">
        <f>подсобка!L32*$B$23/100</f>
        <v>40.6</v>
      </c>
      <c r="N23" s="4">
        <f>подсобка!M32*$B$23/100</f>
        <v>0.63</v>
      </c>
    </row>
    <row r="24" spans="1:14" ht="15.75">
      <c r="A24" s="16" t="s">
        <v>207</v>
      </c>
      <c r="B24" s="4">
        <v>5</v>
      </c>
      <c r="C24" s="4">
        <f>подсобка!B41*$B$24/100</f>
        <v>0.085</v>
      </c>
      <c r="D24" s="4">
        <f>подсобка!C41*$B$24/100</f>
        <v>0</v>
      </c>
      <c r="E24" s="4">
        <f>подсобка!D41*$B$24/100</f>
        <v>0.475</v>
      </c>
      <c r="F24" s="4">
        <f>подсобка!E41*$B$24/100</f>
        <v>2.15</v>
      </c>
      <c r="G24" s="4">
        <f>подсобка!F41*$B$24/100</f>
        <v>0.0025</v>
      </c>
      <c r="H24" s="4">
        <f>подсобка!G41*$B$24/100</f>
        <v>0.5</v>
      </c>
      <c r="I24" s="4">
        <f>подсобка!H41*$B$24/100</f>
        <v>0</v>
      </c>
      <c r="J24" s="4">
        <f>подсобка!I41*$B$24/100</f>
        <v>0.02</v>
      </c>
      <c r="K24" s="4">
        <f>подсобка!J41*$B$24/100</f>
        <v>1.55</v>
      </c>
      <c r="L24" s="4">
        <f>подсобка!K41*$B$24/100</f>
        <v>0.7</v>
      </c>
      <c r="M24" s="4">
        <f>подсобка!L41*$B$24/100</f>
        <v>2.9</v>
      </c>
      <c r="N24" s="4">
        <f>подсобка!M41*$B$24/100</f>
        <v>0.04</v>
      </c>
    </row>
    <row r="25" spans="1:14" ht="15.75">
      <c r="A25" s="16" t="s">
        <v>198</v>
      </c>
      <c r="B25" s="4">
        <v>3</v>
      </c>
      <c r="C25" s="4">
        <f>подсобка!B44*$B$25/100</f>
        <v>0</v>
      </c>
      <c r="D25" s="4">
        <f>подсобка!C44*$B$25/100</f>
        <v>2.13</v>
      </c>
      <c r="E25" s="4">
        <f>подсобка!D44*$B$25/100</f>
        <v>0</v>
      </c>
      <c r="F25" s="4">
        <f>подсобка!E44*$B$25/100</f>
        <v>21</v>
      </c>
      <c r="G25" s="4">
        <f>подсобка!F44*$B$25/100</f>
        <v>0</v>
      </c>
      <c r="H25" s="4">
        <f>подсобка!G44*$B$25/100</f>
        <v>0</v>
      </c>
      <c r="I25" s="4">
        <f>подсобка!H44*$B$25/100</f>
        <v>0</v>
      </c>
      <c r="J25" s="4">
        <f>подсобка!I44*$B$25/100</f>
        <v>2.01</v>
      </c>
      <c r="K25" s="4">
        <f>подсобка!J44*$B$25/100</f>
        <v>0</v>
      </c>
      <c r="L25" s="4">
        <f>подсобка!K44*$B$25/100</f>
        <v>0</v>
      </c>
      <c r="M25" s="4">
        <f>подсобка!L44*$B$25/100</f>
        <v>0</v>
      </c>
      <c r="N25" s="4">
        <f>подсобка!M44*$B$25/100</f>
        <v>0</v>
      </c>
    </row>
    <row r="26" spans="1:14" ht="15.75">
      <c r="A26" s="16" t="s">
        <v>267</v>
      </c>
      <c r="B26" s="4">
        <v>10</v>
      </c>
      <c r="C26" s="4">
        <f>подсобка!B22*$B$26/100</f>
        <v>0.31</v>
      </c>
      <c r="D26" s="4">
        <f>подсобка!C22*$B$26/100</f>
        <v>0.02</v>
      </c>
      <c r="E26" s="4">
        <f>подсобка!D22*$B$26/100</f>
        <v>0.71</v>
      </c>
      <c r="F26" s="4">
        <f>подсобка!E22*$B$26/100</f>
        <v>4.1</v>
      </c>
      <c r="G26" s="4">
        <f>подсобка!F22*$B$26/100</f>
        <v>0.011000000000000001</v>
      </c>
      <c r="H26" s="4">
        <f>подсобка!G22*$B$26/100</f>
        <v>1</v>
      </c>
      <c r="I26" s="4">
        <f>подсобка!H22*$B$26/100</f>
        <v>0</v>
      </c>
      <c r="J26" s="4">
        <f>подсобка!I22*$B$26/100</f>
        <v>0.91</v>
      </c>
      <c r="K26" s="4">
        <f>подсобка!J22*$B$26/100</f>
        <v>1.6</v>
      </c>
      <c r="L26" s="4">
        <f>подсобка!K22*$B$26/100</f>
        <v>2.1</v>
      </c>
      <c r="M26" s="4">
        <f>подсобка!L22*$B$26/100</f>
        <v>5.3</v>
      </c>
      <c r="N26" s="4">
        <f>подсобка!M22*$B$26/100</f>
        <v>0.07</v>
      </c>
    </row>
    <row r="27" spans="1:14" ht="31.5">
      <c r="A27" s="17" t="s">
        <v>131</v>
      </c>
      <c r="B27" s="17" t="s">
        <v>13</v>
      </c>
      <c r="C27" s="17">
        <f aca="true" t="shared" si="5" ref="C27:N27">SUM(C28:C33)</f>
        <v>5.37</v>
      </c>
      <c r="D27" s="17">
        <f t="shared" si="5"/>
        <v>7.264999999999999</v>
      </c>
      <c r="E27" s="17">
        <f t="shared" si="5"/>
        <v>11.545000000000002</v>
      </c>
      <c r="F27" s="17">
        <f>SUM(F28:F33)</f>
        <v>137.39999999999998</v>
      </c>
      <c r="G27" s="17">
        <f t="shared" si="5"/>
        <v>0.09600000000000002</v>
      </c>
      <c r="H27" s="17">
        <f t="shared" si="5"/>
        <v>11.4</v>
      </c>
      <c r="I27" s="17">
        <f t="shared" si="5"/>
        <v>0.046</v>
      </c>
      <c r="J27" s="17">
        <f t="shared" si="5"/>
        <v>0.81</v>
      </c>
      <c r="K27" s="17">
        <f t="shared" si="5"/>
        <v>20</v>
      </c>
      <c r="L27" s="17">
        <f t="shared" si="5"/>
        <v>24.05</v>
      </c>
      <c r="M27" s="17">
        <f t="shared" si="5"/>
        <v>116.95</v>
      </c>
      <c r="N27" s="17">
        <f t="shared" si="5"/>
        <v>1.62</v>
      </c>
    </row>
    <row r="28" spans="1:14" s="15" customFormat="1" ht="18.75">
      <c r="A28" s="16" t="s">
        <v>195</v>
      </c>
      <c r="B28" s="4">
        <v>5</v>
      </c>
      <c r="C28" s="4">
        <f>подсобка!B45*$B$28/100</f>
        <v>0.03</v>
      </c>
      <c r="D28" s="4">
        <f>подсобка!C45*$B$28/100</f>
        <v>3.075</v>
      </c>
      <c r="E28" s="4">
        <f>подсобка!D45*$B$28/100</f>
        <v>0.045</v>
      </c>
      <c r="F28" s="4">
        <f>подсобка!E45*$B$28/100</f>
        <v>32.5</v>
      </c>
      <c r="G28" s="4">
        <f>подсобка!F45*$B$28/100</f>
        <v>0</v>
      </c>
      <c r="H28" s="4">
        <f>подсобка!G45*$B$28/100</f>
        <v>0</v>
      </c>
      <c r="I28" s="4">
        <f>подсобка!H45*$B$28/100</f>
        <v>0.025</v>
      </c>
      <c r="J28" s="4">
        <f>подсобка!I45*$B$28/100</f>
        <v>0.11</v>
      </c>
      <c r="K28" s="4">
        <f>подсобка!J45*$B$28/100</f>
        <v>1.1</v>
      </c>
      <c r="L28" s="4">
        <f>подсобка!K45*$B$28/100</f>
        <v>0.15</v>
      </c>
      <c r="M28" s="4">
        <f>подсобка!L45*$B$28/100</f>
        <v>0.95</v>
      </c>
      <c r="N28" s="4">
        <f>подсобка!M45*$B$28/100</f>
        <v>0.01</v>
      </c>
    </row>
    <row r="29" spans="1:14" s="15" customFormat="1" ht="18.75">
      <c r="A29" s="16" t="s">
        <v>205</v>
      </c>
      <c r="B29" s="4">
        <v>10</v>
      </c>
      <c r="C29" s="4">
        <f>подсобка!B42*$B$29/100</f>
        <v>0.54</v>
      </c>
      <c r="D29" s="4">
        <f>подсобка!C42*$B$29/100</f>
        <v>0.09</v>
      </c>
      <c r="E29" s="4">
        <f>подсобка!D42*$B$29/100</f>
        <v>4.11</v>
      </c>
      <c r="F29" s="4">
        <f>подсобка!E42*$B$29/100</f>
        <v>21</v>
      </c>
      <c r="G29" s="4">
        <f>подсобка!F42*$B$29/100</f>
        <v>0.017</v>
      </c>
      <c r="H29" s="4">
        <f>подсобка!G42*$B$29/100</f>
        <v>0</v>
      </c>
      <c r="I29" s="4">
        <f>подсобка!H42*$B$29/100</f>
        <v>0</v>
      </c>
      <c r="J29" s="4">
        <f>подсобка!I42*$B$29/100</f>
        <v>0.3</v>
      </c>
      <c r="K29" s="4">
        <f>подсобка!J42*$B$29/100</f>
        <v>1.8</v>
      </c>
      <c r="L29" s="4">
        <f>подсобка!K42*$B$29/100</f>
        <v>1.6</v>
      </c>
      <c r="M29" s="4">
        <f>подсобка!L42*$B$29/100</f>
        <v>8.7</v>
      </c>
      <c r="N29" s="4">
        <f>подсобка!M42*$B$29/100</f>
        <v>0.12</v>
      </c>
    </row>
    <row r="30" spans="1:14" s="15" customFormat="1" ht="18.75">
      <c r="A30" s="16" t="s">
        <v>206</v>
      </c>
      <c r="B30" s="4">
        <v>50</v>
      </c>
      <c r="C30" s="4">
        <f>подсобка!B32*$B$30/100</f>
        <v>0.75</v>
      </c>
      <c r="D30" s="4">
        <f>подсобка!C32*$B$30/100</f>
        <v>0.05</v>
      </c>
      <c r="E30" s="4">
        <f>подсобка!D32*$B$30/100</f>
        <v>5.5</v>
      </c>
      <c r="F30" s="4">
        <f>подсобка!E32*$B$30/100</f>
        <v>25</v>
      </c>
      <c r="G30" s="4">
        <f>подсобка!F32*$B$30/100</f>
        <v>0.05</v>
      </c>
      <c r="H30" s="4">
        <f>подсобка!G32*$B$30/100</f>
        <v>10</v>
      </c>
      <c r="I30" s="4">
        <f>подсобка!H32*$B$30/100</f>
        <v>0</v>
      </c>
      <c r="J30" s="4">
        <f>подсобка!I32*$B$30/100</f>
        <v>0.2</v>
      </c>
      <c r="K30" s="4">
        <f>подсобка!J32*$B$30/100</f>
        <v>5</v>
      </c>
      <c r="L30" s="4">
        <f>подсобка!K32*$B$30/100</f>
        <v>11.5</v>
      </c>
      <c r="M30" s="4">
        <f>подсобка!L32*$B$30/100</f>
        <v>29</v>
      </c>
      <c r="N30" s="4">
        <f>подсобка!M32*$B$30/100</f>
        <v>0.45</v>
      </c>
    </row>
    <row r="31" spans="1:14" s="15" customFormat="1" ht="18.75">
      <c r="A31" s="16" t="s">
        <v>207</v>
      </c>
      <c r="B31" s="4">
        <v>10</v>
      </c>
      <c r="C31" s="4">
        <f>подсобка!B41*$B$31/100</f>
        <v>0.17</v>
      </c>
      <c r="D31" s="4">
        <f>подсобка!C41*$B$31/100</f>
        <v>0</v>
      </c>
      <c r="E31" s="4">
        <f>подсобка!D41*$B$31/100</f>
        <v>0.95</v>
      </c>
      <c r="F31" s="4">
        <f>подсобка!E41*$B$31/100</f>
        <v>4.3</v>
      </c>
      <c r="G31" s="4">
        <f>подсобка!F41*$B$31/100</f>
        <v>0.005</v>
      </c>
      <c r="H31" s="4">
        <f>подсобка!G41*$B$31/100</f>
        <v>1</v>
      </c>
      <c r="I31" s="4">
        <f>подсобка!H41*$B$31/100</f>
        <v>0</v>
      </c>
      <c r="J31" s="4">
        <f>подсобка!I41*$B$31/100</f>
        <v>0.04</v>
      </c>
      <c r="K31" s="4">
        <f>подсобка!J41*$B$31/100</f>
        <v>3.1</v>
      </c>
      <c r="L31" s="4">
        <f>подсобка!K41*$B$31/100</f>
        <v>1.4</v>
      </c>
      <c r="M31" s="4">
        <f>подсобка!L41*$B$31/100</f>
        <v>5.8</v>
      </c>
      <c r="N31" s="4">
        <f>подсобка!M41*$B$31/100</f>
        <v>0.08</v>
      </c>
    </row>
    <row r="32" spans="1:14" s="15" customFormat="1" ht="18.75">
      <c r="A32" s="16" t="s">
        <v>208</v>
      </c>
      <c r="B32" s="4">
        <v>10</v>
      </c>
      <c r="C32" s="4">
        <f>подсобка!B52*$B$32/100</f>
        <v>0.13</v>
      </c>
      <c r="D32" s="4">
        <f>подсобка!C52*$B$32/100</f>
        <v>0.03</v>
      </c>
      <c r="E32" s="4">
        <f>подсобка!D52*$B$32/100</f>
        <v>0.73</v>
      </c>
      <c r="F32" s="4">
        <f>подсобка!E52*$B$32/100</f>
        <v>3.6</v>
      </c>
      <c r="G32" s="4">
        <f>подсобка!F52*$B$32/100</f>
        <v>0.003</v>
      </c>
      <c r="H32" s="4">
        <f>подсобка!G52*$B$32/100</f>
        <v>0.4</v>
      </c>
      <c r="I32" s="4">
        <f>подсобка!H52*$B$32/100</f>
        <v>0</v>
      </c>
      <c r="J32" s="4">
        <f>подсобка!I52*$B$32/100</f>
        <v>0.04</v>
      </c>
      <c r="K32" s="4">
        <f>подсобка!J52*$B$32/100</f>
        <v>4.2</v>
      </c>
      <c r="L32" s="4">
        <f>подсобка!K52*$B$32/100</f>
        <v>1.3</v>
      </c>
      <c r="M32" s="4">
        <f>подсобка!L52*$B$32/100</f>
        <v>4.1</v>
      </c>
      <c r="N32" s="4">
        <f>подсобка!M52*$B$32/100</f>
        <v>0.06</v>
      </c>
    </row>
    <row r="33" spans="1:14" s="15" customFormat="1" ht="18.75">
      <c r="A33" s="16" t="s">
        <v>209</v>
      </c>
      <c r="B33" s="4">
        <v>30</v>
      </c>
      <c r="C33" s="4">
        <f>подсобка!B38*$B$33/100</f>
        <v>3.75</v>
      </c>
      <c r="D33" s="4">
        <f>подсобка!C38*$B$33/100</f>
        <v>4.02</v>
      </c>
      <c r="E33" s="4">
        <f>подсобка!D38*$B$33/100</f>
        <v>0.21</v>
      </c>
      <c r="F33" s="4">
        <f>подсобка!E38*$B$33/100</f>
        <v>51</v>
      </c>
      <c r="G33" s="4">
        <f>подсобка!F38*$B$33/100</f>
        <v>0.021</v>
      </c>
      <c r="H33" s="4">
        <f>подсобка!G38*$B$33/100</f>
        <v>0</v>
      </c>
      <c r="I33" s="4">
        <f>подсобка!H38*$B$33/100</f>
        <v>0.021</v>
      </c>
      <c r="J33" s="4">
        <f>подсобка!I38*$B$33/100</f>
        <v>0.12</v>
      </c>
      <c r="K33" s="4">
        <f>подсобка!J38*$B$33/100</f>
        <v>4.8</v>
      </c>
      <c r="L33" s="4">
        <f>подсобка!K38*$B$33/100</f>
        <v>8.1</v>
      </c>
      <c r="M33" s="4">
        <f>подсобка!L38*$B$33/100</f>
        <v>68.4</v>
      </c>
      <c r="N33" s="4">
        <f>подсобка!M38*$B$33/100</f>
        <v>0.9</v>
      </c>
    </row>
    <row r="34" spans="1:14" ht="34.5" customHeight="1">
      <c r="A34" s="17" t="s">
        <v>185</v>
      </c>
      <c r="B34" s="17" t="s">
        <v>156</v>
      </c>
      <c r="C34" s="17">
        <f>SUM(C35:C44)</f>
        <v>13.132</v>
      </c>
      <c r="D34" s="17">
        <f aca="true" t="shared" si="6" ref="D34:N34">SUM(D35:D44)</f>
        <v>18.128</v>
      </c>
      <c r="E34" s="17">
        <f t="shared" si="6"/>
        <v>12.086</v>
      </c>
      <c r="F34" s="17">
        <f t="shared" si="6"/>
        <v>258.32</v>
      </c>
      <c r="G34" s="17">
        <f t="shared" si="6"/>
        <v>0.09180000000000002</v>
      </c>
      <c r="H34" s="17">
        <f t="shared" si="6"/>
        <v>2.2700000000000005</v>
      </c>
      <c r="I34" s="17">
        <f t="shared" si="6"/>
        <v>0.10899999999999999</v>
      </c>
      <c r="J34" s="17">
        <f t="shared" si="6"/>
        <v>3.0399999999999996</v>
      </c>
      <c r="K34" s="17">
        <f t="shared" si="6"/>
        <v>35.68</v>
      </c>
      <c r="L34" s="17">
        <f t="shared" si="6"/>
        <v>33.029999999999994</v>
      </c>
      <c r="M34" s="17">
        <f t="shared" si="6"/>
        <v>245.61</v>
      </c>
      <c r="N34" s="17">
        <f t="shared" si="6"/>
        <v>3.2920000000000003</v>
      </c>
    </row>
    <row r="35" spans="1:14" s="15" customFormat="1" ht="18.75">
      <c r="A35" s="16" t="s">
        <v>236</v>
      </c>
      <c r="B35" s="4">
        <v>90</v>
      </c>
      <c r="C35" s="4">
        <f>подсобка!B38*$B$35/100</f>
        <v>11.25</v>
      </c>
      <c r="D35" s="4">
        <f>подсобка!C38*$B$35/100</f>
        <v>12.06</v>
      </c>
      <c r="E35" s="4">
        <f>подсобка!D38*$B$35/100</f>
        <v>0.6299999999999999</v>
      </c>
      <c r="F35" s="4">
        <f>подсобка!E38*$B$35/100</f>
        <v>153</v>
      </c>
      <c r="G35" s="4">
        <f>подсобка!F38*$B$35/100</f>
        <v>0.063</v>
      </c>
      <c r="H35" s="4">
        <f>подсобка!G38*$B$35/100</f>
        <v>0</v>
      </c>
      <c r="I35" s="4">
        <f>подсобка!H38*$B$35/100</f>
        <v>0.063</v>
      </c>
      <c r="J35" s="4">
        <f>подсобка!I38*$B$35/100</f>
        <v>0.36</v>
      </c>
      <c r="K35" s="4">
        <f>подсобка!J38*$B$35/100</f>
        <v>14.4</v>
      </c>
      <c r="L35" s="4">
        <f>подсобка!K38*$B$35/100</f>
        <v>24.3</v>
      </c>
      <c r="M35" s="4">
        <f>подсобка!L38*$B$35/100</f>
        <v>205.2</v>
      </c>
      <c r="N35" s="4">
        <f>подсобка!M38*$B$35/100</f>
        <v>2.7</v>
      </c>
    </row>
    <row r="36" spans="1:14" s="15" customFormat="1" ht="18.75">
      <c r="A36" s="16" t="s">
        <v>207</v>
      </c>
      <c r="B36" s="4">
        <v>10</v>
      </c>
      <c r="C36" s="4">
        <f>подсобка!B41*$B$36/100</f>
        <v>0.17</v>
      </c>
      <c r="D36" s="4">
        <f>подсобка!C41*$B$36/100</f>
        <v>0</v>
      </c>
      <c r="E36" s="4">
        <f>подсобка!D41*$B$36/100</f>
        <v>0.95</v>
      </c>
      <c r="F36" s="4">
        <f>подсобка!E41*$B$36/100</f>
        <v>4.3</v>
      </c>
      <c r="G36" s="4">
        <f>подсобка!F41*$B$36/100</f>
        <v>0.005</v>
      </c>
      <c r="H36" s="4">
        <f>подсобка!G41*$B$36/100</f>
        <v>1</v>
      </c>
      <c r="I36" s="4">
        <f>подсобка!H41*$B$36/100</f>
        <v>0</v>
      </c>
      <c r="J36" s="4">
        <f>подсобка!I41*$B$36/100</f>
        <v>0.04</v>
      </c>
      <c r="K36" s="4">
        <f>подсобка!J41*$B$36/100</f>
        <v>3.1</v>
      </c>
      <c r="L36" s="4">
        <f>подсобка!K41*$B$36/100</f>
        <v>1.4</v>
      </c>
      <c r="M36" s="4">
        <f>подсобка!L41*$B$36/100</f>
        <v>5.8</v>
      </c>
      <c r="N36" s="4">
        <f>подсобка!M41*$B$36/100</f>
        <v>0.08</v>
      </c>
    </row>
    <row r="37" spans="1:14" s="15" customFormat="1" ht="18.75">
      <c r="A37" s="16" t="s">
        <v>193</v>
      </c>
      <c r="B37" s="4">
        <v>6</v>
      </c>
      <c r="C37" s="4">
        <f>подсобка!B107*$B$37/100</f>
        <v>0.42</v>
      </c>
      <c r="D37" s="4">
        <f>подсобка!C107*$B$37/100</f>
        <v>0.606</v>
      </c>
      <c r="E37" s="4">
        <f>подсобка!D107*$B$37/100</f>
        <v>0.041999999999999996</v>
      </c>
      <c r="F37" s="4">
        <f>подсобка!E107*$B$37/100</f>
        <v>9.42</v>
      </c>
      <c r="G37" s="4">
        <f>подсобка!F107*$B$37/100</f>
        <v>0.004200000000000001</v>
      </c>
      <c r="H37" s="4">
        <f>подсобка!G107*$B$37/100</f>
        <v>0</v>
      </c>
      <c r="I37" s="4">
        <f>подсобка!H107*$B$37/100</f>
        <v>0.020999999999999998</v>
      </c>
      <c r="J37" s="4">
        <f>подсобка!I107*$B$37/100</f>
        <v>0.12</v>
      </c>
      <c r="K37" s="4">
        <f>подсобка!J107*$B$37/100</f>
        <v>3.3</v>
      </c>
      <c r="L37" s="4">
        <f>подсобка!K107*$B$37/100</f>
        <v>3.24</v>
      </c>
      <c r="M37" s="4">
        <f>подсобка!L107*$B$37/100</f>
        <v>11.1</v>
      </c>
      <c r="N37" s="4">
        <f>подсобка!M107*$B$37/100</f>
        <v>0.16200000000000003</v>
      </c>
    </row>
    <row r="38" spans="1:14" s="15" customFormat="1" ht="18.75">
      <c r="A38" s="16" t="s">
        <v>223</v>
      </c>
      <c r="B38" s="4">
        <v>10</v>
      </c>
      <c r="C38" s="4">
        <f>подсобка!B78*$B$38/100</f>
        <v>0.25</v>
      </c>
      <c r="D38" s="4">
        <f>подсобка!C78*$B$38/100</f>
        <v>2</v>
      </c>
      <c r="E38" s="4">
        <f>подсобка!D78*$B$38/100</f>
        <v>0.34</v>
      </c>
      <c r="F38" s="4">
        <f>подсобка!E78*$B$38/100</f>
        <v>20.6</v>
      </c>
      <c r="G38" s="4">
        <f>подсобка!F78*$B$38/100</f>
        <v>0.003</v>
      </c>
      <c r="H38" s="4">
        <f>подсобка!G78*$B$38/100</f>
        <v>0.03</v>
      </c>
      <c r="I38" s="4">
        <f>подсобка!H78*$B$38/100</f>
        <v>0.015</v>
      </c>
      <c r="J38" s="4">
        <f>подсобка!I78*$B$38/100</f>
        <v>0.04</v>
      </c>
      <c r="K38" s="4">
        <f>подсобка!J78*$B$38/100</f>
        <v>8.6</v>
      </c>
      <c r="L38" s="4">
        <f>подсобка!K78*$B$38/100</f>
        <v>0.8</v>
      </c>
      <c r="M38" s="4">
        <f>подсобка!L78*$B$38/100</f>
        <v>6</v>
      </c>
      <c r="N38" s="4">
        <f>подсобка!M78*$B$38/100</f>
        <v>0.02</v>
      </c>
    </row>
    <row r="39" spans="1:14" s="15" customFormat="1" ht="18.75">
      <c r="A39" s="16" t="s">
        <v>197</v>
      </c>
      <c r="B39" s="4">
        <v>3</v>
      </c>
      <c r="C39" s="4">
        <f>подсобка!B54*$B$39/100</f>
        <v>0.171</v>
      </c>
      <c r="D39" s="4">
        <f>подсобка!C54*$B$39/100</f>
        <v>0.027000000000000003</v>
      </c>
      <c r="E39" s="4">
        <f>подсобка!D54*$B$39/100</f>
        <v>1.5389999999999997</v>
      </c>
      <c r="F39" s="4">
        <f>подсобка!E54*$B$39/100</f>
        <v>7.68</v>
      </c>
      <c r="G39" s="4">
        <f>подсобка!F54*$B$39/100</f>
        <v>0.0051</v>
      </c>
      <c r="H39" s="4">
        <f>подсобка!G54*$B$39/100</f>
        <v>0</v>
      </c>
      <c r="I39" s="4">
        <f>подсобка!H54*$B$39/100</f>
        <v>0</v>
      </c>
      <c r="J39" s="4">
        <f>подсобка!I54*$B$39/100</f>
        <v>0.09</v>
      </c>
      <c r="K39" s="4">
        <f>подсобка!J54*$B$39/100</f>
        <v>0.54</v>
      </c>
      <c r="L39" s="4">
        <f>подсобка!K54*$B$39/100</f>
        <v>0.48</v>
      </c>
      <c r="M39" s="4">
        <f>подсобка!L54*$B$39/100</f>
        <v>2.58</v>
      </c>
      <c r="N39" s="4">
        <f>подсобка!M54*$B$39/100</f>
        <v>0.036</v>
      </c>
    </row>
    <row r="40" spans="1:14" s="15" customFormat="1" ht="18.75">
      <c r="A40" s="16" t="s">
        <v>195</v>
      </c>
      <c r="B40" s="4">
        <v>2</v>
      </c>
      <c r="C40" s="4">
        <f>подсобка!B45*$B$40/100</f>
        <v>0.012</v>
      </c>
      <c r="D40" s="4">
        <f>подсобка!C45*$B$40/100</f>
        <v>1.23</v>
      </c>
      <c r="E40" s="4">
        <f>подсобка!D45*$B$40/100</f>
        <v>0.018000000000000002</v>
      </c>
      <c r="F40" s="4">
        <f>подсобка!E45*$B$40/100</f>
        <v>13</v>
      </c>
      <c r="G40" s="4">
        <f>подсобка!F45*$B$40/100</f>
        <v>0</v>
      </c>
      <c r="H40" s="4">
        <f>подсобка!G45*$B$40/100</f>
        <v>0</v>
      </c>
      <c r="I40" s="4">
        <f>подсобка!H45*$B$40/100</f>
        <v>0.01</v>
      </c>
      <c r="J40" s="4">
        <f>подсобка!I45*$B$40/100</f>
        <v>0.044000000000000004</v>
      </c>
      <c r="K40" s="4">
        <f>подсобка!J45*$B$40/100</f>
        <v>0.44</v>
      </c>
      <c r="L40" s="4">
        <f>подсобка!K45*$B$40/100</f>
        <v>0.06</v>
      </c>
      <c r="M40" s="4">
        <f>подсобка!L45*$B$40/100</f>
        <v>0.38</v>
      </c>
      <c r="N40" s="4">
        <f>подсобка!M45*$B$40/100</f>
        <v>0.004</v>
      </c>
    </row>
    <row r="41" spans="1:14" s="15" customFormat="1" ht="18.75">
      <c r="A41" s="16" t="s">
        <v>222</v>
      </c>
      <c r="B41" s="4">
        <v>4</v>
      </c>
      <c r="C41" s="4">
        <f>подсобка!B92*$B$41/100</f>
        <v>0.14400000000000002</v>
      </c>
      <c r="D41" s="4">
        <f>подсобка!C92*$B$41/100</f>
        <v>0</v>
      </c>
      <c r="E41" s="4">
        <f>подсобка!D92*$B$41/100</f>
        <v>0.47200000000000003</v>
      </c>
      <c r="F41" s="4">
        <f>подсобка!E92*$B$41/100</f>
        <v>2.52</v>
      </c>
      <c r="G41" s="4">
        <f>подсобка!F92*$B$41/100</f>
        <v>0.002</v>
      </c>
      <c r="H41" s="4">
        <f>подсобка!G92*$B$41/100</f>
        <v>1.04</v>
      </c>
      <c r="I41" s="4">
        <f>подсобка!H92*$B$41/100</f>
        <v>0</v>
      </c>
      <c r="J41" s="4">
        <f>подсобка!I92*$B$41/100</f>
        <v>0.016</v>
      </c>
      <c r="K41" s="4">
        <f>подсобка!J92*$B$41/100</f>
        <v>0.8</v>
      </c>
      <c r="L41" s="4">
        <f>подсобка!K92*$B$41/100</f>
        <v>0</v>
      </c>
      <c r="M41" s="4">
        <f>подсобка!L92*$B$41/100</f>
        <v>2.8</v>
      </c>
      <c r="N41" s="4">
        <f>подсобка!M92*$B$41/100</f>
        <v>0.08</v>
      </c>
    </row>
    <row r="42" spans="1:14" s="15" customFormat="1" ht="18.75">
      <c r="A42" s="16" t="s">
        <v>247</v>
      </c>
      <c r="B42" s="4">
        <v>10</v>
      </c>
      <c r="C42" s="4">
        <f>подсобка!B69*$B$42/100</f>
        <v>0.65</v>
      </c>
      <c r="D42" s="4">
        <f>подсобка!C69*$B$42/100</f>
        <v>0.06</v>
      </c>
      <c r="E42" s="4">
        <f>подсобка!D69*$B$42/100</f>
        <v>7.73</v>
      </c>
      <c r="F42" s="4">
        <f>подсобка!E69*$B$42/100</f>
        <v>25</v>
      </c>
      <c r="G42" s="4">
        <f>подсобка!F69*$B$42/100</f>
        <v>0.008</v>
      </c>
      <c r="H42" s="4">
        <f>подсобка!G69*$B$42/100</f>
        <v>0</v>
      </c>
      <c r="I42" s="4">
        <f>подсобка!H69*$B$42/100</f>
        <v>0</v>
      </c>
      <c r="J42" s="4">
        <f>подсобка!I69*$B$42/100</f>
        <v>0.3</v>
      </c>
      <c r="K42" s="4">
        <f>подсобка!J69*$B$42/100</f>
        <v>2.4</v>
      </c>
      <c r="L42" s="4">
        <f>подсобка!K69*$B$42/100</f>
        <v>2.1</v>
      </c>
      <c r="M42" s="4">
        <f>подсобка!L69*$B$42/100</f>
        <v>9.7</v>
      </c>
      <c r="N42" s="4">
        <f>подсобка!M69*$B$42/100</f>
        <v>0.18</v>
      </c>
    </row>
    <row r="43" spans="1:14" s="15" customFormat="1" ht="18.75">
      <c r="A43" s="16" t="s">
        <v>198</v>
      </c>
      <c r="B43" s="4" t="s">
        <v>238</v>
      </c>
      <c r="C43" s="4">
        <f>подсобка!B44*$B$43/100</f>
        <v>0</v>
      </c>
      <c r="D43" s="4">
        <f>подсобка!C44*$B$43/100</f>
        <v>2.13</v>
      </c>
      <c r="E43" s="4">
        <f>подсобка!D44*$B$43/100</f>
        <v>0</v>
      </c>
      <c r="F43" s="4">
        <f>подсобка!E44*$B$43/100</f>
        <v>21</v>
      </c>
      <c r="G43" s="4">
        <f>подсобка!F44*$B$43/100</f>
        <v>0</v>
      </c>
      <c r="H43" s="4">
        <f>подсобка!G44*$B$43/100</f>
        <v>0</v>
      </c>
      <c r="I43" s="4">
        <f>подсобка!H44*$B$43/100</f>
        <v>0</v>
      </c>
      <c r="J43" s="4">
        <f>подсобка!I44*$B$43/100</f>
        <v>2.01</v>
      </c>
      <c r="K43" s="4">
        <f>подсобка!J44*$B$43/100</f>
        <v>0</v>
      </c>
      <c r="L43" s="4">
        <f>подсобка!K44*$B$43/100</f>
        <v>0</v>
      </c>
      <c r="M43" s="4">
        <f>подсобка!L44*$B$43/100</f>
        <v>0</v>
      </c>
      <c r="N43" s="4">
        <f>подсобка!M44*$B$43/100</f>
        <v>0</v>
      </c>
    </row>
    <row r="44" spans="1:14" s="15" customFormat="1" ht="18.75">
      <c r="A44" s="16" t="s">
        <v>208</v>
      </c>
      <c r="B44" s="4">
        <v>5</v>
      </c>
      <c r="C44" s="4">
        <f>подсобка!B52*$B$44/100</f>
        <v>0.065</v>
      </c>
      <c r="D44" s="4">
        <f>подсобка!C52*$B$44/100</f>
        <v>0.015</v>
      </c>
      <c r="E44" s="4">
        <f>подсобка!D52*$B$44/100</f>
        <v>0.365</v>
      </c>
      <c r="F44" s="4">
        <f>подсобка!E52*$B$44/100</f>
        <v>1.8</v>
      </c>
      <c r="G44" s="4">
        <f>подсобка!F52*$B$44/100</f>
        <v>0.0015</v>
      </c>
      <c r="H44" s="4">
        <f>подсобка!G52*$B$44/100</f>
        <v>0.2</v>
      </c>
      <c r="I44" s="4">
        <f>подсобка!H52*$B$44/100</f>
        <v>0</v>
      </c>
      <c r="J44" s="4">
        <f>подсобка!I52*$B$44/100</f>
        <v>0.02</v>
      </c>
      <c r="K44" s="4">
        <f>подсобка!J52*$B$44/100</f>
        <v>2.1</v>
      </c>
      <c r="L44" s="4">
        <f>подсобка!K52*$B$44/100</f>
        <v>0.65</v>
      </c>
      <c r="M44" s="4">
        <f>подсобка!L52*$B$44/100</f>
        <v>2.05</v>
      </c>
      <c r="N44" s="4">
        <f>подсобка!M52*$B$44/100</f>
        <v>0.03</v>
      </c>
    </row>
    <row r="45" spans="1:14" ht="31.5">
      <c r="A45" s="17" t="s">
        <v>15</v>
      </c>
      <c r="B45" s="17" t="s">
        <v>16</v>
      </c>
      <c r="C45" s="17">
        <f>SUM(C46:C47)</f>
        <v>0.03</v>
      </c>
      <c r="D45" s="17">
        <f aca="true" t="shared" si="7" ref="D45:N45">SUM(D46:D47)</f>
        <v>0</v>
      </c>
      <c r="E45" s="17">
        <f t="shared" si="7"/>
        <v>10.575999999999999</v>
      </c>
      <c r="F45" s="17">
        <f t="shared" si="7"/>
        <v>39.36</v>
      </c>
      <c r="G45" s="17">
        <f t="shared" si="7"/>
        <v>0.0003</v>
      </c>
      <c r="H45" s="17">
        <f t="shared" si="7"/>
        <v>0.02</v>
      </c>
      <c r="I45" s="17">
        <f t="shared" si="7"/>
        <v>0.01</v>
      </c>
      <c r="J45" s="17">
        <f t="shared" si="7"/>
        <v>0</v>
      </c>
      <c r="K45" s="17">
        <f t="shared" si="7"/>
        <v>1.52</v>
      </c>
      <c r="L45" s="17">
        <f t="shared" si="7"/>
        <v>0.97</v>
      </c>
      <c r="M45" s="17">
        <f t="shared" si="7"/>
        <v>1.98</v>
      </c>
      <c r="N45" s="17">
        <f t="shared" si="7"/>
        <v>0.069</v>
      </c>
    </row>
    <row r="46" spans="1:14" ht="15.75">
      <c r="A46" s="16" t="s">
        <v>211</v>
      </c>
      <c r="B46" s="4">
        <v>10</v>
      </c>
      <c r="C46" s="4">
        <f>подсобка!B81*$B$46/100</f>
        <v>0.03</v>
      </c>
      <c r="D46" s="4">
        <f>подсобка!C81*$B$46/100</f>
        <v>0</v>
      </c>
      <c r="E46" s="4">
        <f>подсобка!D81*$B$46/100</f>
        <v>1.45</v>
      </c>
      <c r="F46" s="4">
        <f>подсобка!E81*$B$46/100</f>
        <v>5.56</v>
      </c>
      <c r="G46" s="4">
        <f>подсобка!F81*$B$46/100</f>
        <v>0.0003</v>
      </c>
      <c r="H46" s="4">
        <f>подсобка!G81*$B$46/100</f>
        <v>0.02</v>
      </c>
      <c r="I46" s="4">
        <f>подсобка!H81*$B$46/100</f>
        <v>0.01</v>
      </c>
      <c r="J46" s="4">
        <f>подсобка!I81*$B$46/100</f>
        <v>0</v>
      </c>
      <c r="K46" s="4">
        <f>подсобка!J81*$B$46/100</f>
        <v>1.26</v>
      </c>
      <c r="L46" s="4">
        <f>подсобка!K81*$B$46/100</f>
        <v>0.97</v>
      </c>
      <c r="M46" s="4">
        <f>подсобка!L81*$B$46/100</f>
        <v>1.98</v>
      </c>
      <c r="N46" s="4">
        <f>подсобка!M81*$B$46/100</f>
        <v>0.03</v>
      </c>
    </row>
    <row r="47" spans="1:14" s="15" customFormat="1" ht="18.75">
      <c r="A47" s="16" t="s">
        <v>204</v>
      </c>
      <c r="B47" s="4">
        <v>13</v>
      </c>
      <c r="C47" s="4">
        <f>подсобка!B73*$B$47/100</f>
        <v>0</v>
      </c>
      <c r="D47" s="4">
        <f>подсобка!C73*$B$47/100</f>
        <v>0</v>
      </c>
      <c r="E47" s="4">
        <f>подсобка!D73*$B$47/100</f>
        <v>9.126</v>
      </c>
      <c r="F47" s="4">
        <f>подсобка!E73*$B$47/100</f>
        <v>33.8</v>
      </c>
      <c r="G47" s="4">
        <f>подсобка!F73*$B$47/100</f>
        <v>0</v>
      </c>
      <c r="H47" s="4">
        <f>подсобка!G73*$B$47/100</f>
        <v>0</v>
      </c>
      <c r="I47" s="4">
        <f>подсобка!H73*$B$47/100</f>
        <v>0</v>
      </c>
      <c r="J47" s="4">
        <f>подсобка!I73*$B$47/100</f>
        <v>0</v>
      </c>
      <c r="K47" s="4">
        <f>подсобка!J73*$B$47/100</f>
        <v>0.26</v>
      </c>
      <c r="L47" s="4">
        <f>подсобка!K73*$B$47/100</f>
        <v>0</v>
      </c>
      <c r="M47" s="4">
        <f>подсобка!L73*$B$47/100</f>
        <v>0</v>
      </c>
      <c r="N47" s="4">
        <f>подсобка!M73*$B$47/100</f>
        <v>0.039</v>
      </c>
    </row>
    <row r="48" spans="1:14" ht="15.75">
      <c r="A48" s="17" t="s">
        <v>17</v>
      </c>
      <c r="B48" s="17">
        <v>30</v>
      </c>
      <c r="C48" s="17">
        <f>подсобка!B97*$B$48/100</f>
        <v>1.35</v>
      </c>
      <c r="D48" s="17">
        <f>подсобка!C97*$B$48/100</f>
        <v>0.18</v>
      </c>
      <c r="E48" s="17">
        <f>подсобка!D97*$B$48/100</f>
        <v>13.65</v>
      </c>
      <c r="F48" s="17">
        <f>подсобка!E97*$B$48/100</f>
        <v>54</v>
      </c>
      <c r="G48" s="17">
        <f>подсобка!F97*$B$48/100</f>
        <v>0.033</v>
      </c>
      <c r="H48" s="17">
        <f>подсобка!G97*$B$48/100</f>
        <v>0</v>
      </c>
      <c r="I48" s="17">
        <f>подсобка!H97*$B$48/100</f>
        <v>0</v>
      </c>
      <c r="J48" s="17">
        <f>подсобка!I97*$B$48/100</f>
        <v>0.9</v>
      </c>
      <c r="K48" s="17">
        <f>подсобка!J97*$B$48/100</f>
        <v>6</v>
      </c>
      <c r="L48" s="17">
        <f>подсобка!K97*$B$48/100</f>
        <v>4.2</v>
      </c>
      <c r="M48" s="17">
        <f>подсобка!L97*$B$48/100</f>
        <v>19.5</v>
      </c>
      <c r="N48" s="17">
        <f>подсобка!M97*$B$48/100</f>
        <v>0.27</v>
      </c>
    </row>
    <row r="49" spans="1:14" ht="15.75">
      <c r="A49" s="17" t="s">
        <v>18</v>
      </c>
      <c r="B49" s="17">
        <v>60</v>
      </c>
      <c r="C49" s="17">
        <f>подсобка!B98*$B$49/100</f>
        <v>1.5</v>
      </c>
      <c r="D49" s="17">
        <f>подсобка!C98*$B$49/100</f>
        <v>0.42</v>
      </c>
      <c r="E49" s="17">
        <f>подсобка!D98*$B$49/100</f>
        <v>15.84</v>
      </c>
      <c r="F49" s="17">
        <f>подсобка!E98*$B$49/100</f>
        <v>90</v>
      </c>
      <c r="G49" s="17">
        <f>подсобка!F98*$B$49/100</f>
        <v>0.048</v>
      </c>
      <c r="H49" s="17">
        <f>подсобка!G98*$B$49/100</f>
        <v>0</v>
      </c>
      <c r="I49" s="17">
        <f>подсобка!H98*$B$49/100</f>
        <v>0</v>
      </c>
      <c r="J49" s="17">
        <f>подсобка!I98*$B$49/100</f>
        <v>1.8</v>
      </c>
      <c r="K49" s="17">
        <f>подсобка!J98*$B$49/100</f>
        <v>12.6</v>
      </c>
      <c r="L49" s="17">
        <f>подсобка!K98*$B$49/100</f>
        <v>11.4</v>
      </c>
      <c r="M49" s="17">
        <f>подсобка!L98*$B$49/100</f>
        <v>52.2</v>
      </c>
      <c r="N49" s="17">
        <f>подсобка!M98*$B$49/100</f>
        <v>1.2</v>
      </c>
    </row>
    <row r="50" spans="1:14" ht="15.75">
      <c r="A50" s="18" t="s">
        <v>10</v>
      </c>
      <c r="B50" s="18"/>
      <c r="C50" s="18">
        <f>SUM(C21,C27,C34,C45,C48:C49)</f>
        <v>23.477000000000004</v>
      </c>
      <c r="D50" s="18">
        <f aca="true" t="shared" si="8" ref="D50:N50">SUM(D21,D27,D34,D45,D48:D49)</f>
        <v>28.363</v>
      </c>
      <c r="E50" s="18">
        <f t="shared" si="8"/>
        <v>76.232</v>
      </c>
      <c r="F50" s="18">
        <f t="shared" si="8"/>
        <v>659.3299999999999</v>
      </c>
      <c r="G50" s="18">
        <f t="shared" si="8"/>
        <v>0.3676</v>
      </c>
      <c r="H50" s="18">
        <f t="shared" si="8"/>
        <v>31.189999999999998</v>
      </c>
      <c r="I50" s="18">
        <f t="shared" si="8"/>
        <v>0.16499999999999998</v>
      </c>
      <c r="J50" s="18">
        <f t="shared" si="8"/>
        <v>9.97</v>
      </c>
      <c r="K50" s="18">
        <f t="shared" si="8"/>
        <v>106.95</v>
      </c>
      <c r="L50" s="18">
        <f t="shared" si="8"/>
        <v>99.05</v>
      </c>
      <c r="M50" s="18">
        <f t="shared" si="8"/>
        <v>505.54</v>
      </c>
      <c r="N50" s="18">
        <f t="shared" si="8"/>
        <v>7.4910000000000005</v>
      </c>
    </row>
    <row r="51" spans="1:14" ht="18.75">
      <c r="A51" s="2" t="s">
        <v>19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31.5">
      <c r="A52" s="17" t="s">
        <v>186</v>
      </c>
      <c r="B52" s="17" t="s">
        <v>187</v>
      </c>
      <c r="C52" s="31">
        <f>SUM(C53:C59)</f>
        <v>6.588</v>
      </c>
      <c r="D52" s="31">
        <f>SUM(D53:D59)</f>
        <v>10.620999999999999</v>
      </c>
      <c r="E52" s="31">
        <f>SUM(E53:E59)</f>
        <v>45.369</v>
      </c>
      <c r="F52" s="31">
        <f>SUM(F53:F59)</f>
        <v>325.86999999999995</v>
      </c>
      <c r="G52" s="31">
        <f aca="true" t="shared" si="9" ref="G52:N52">SUM(G53:G59)</f>
        <v>0.22170000000000004</v>
      </c>
      <c r="H52" s="31">
        <f t="shared" si="9"/>
        <v>21.459999999999997</v>
      </c>
      <c r="I52" s="31">
        <f t="shared" si="9"/>
        <v>0.0815</v>
      </c>
      <c r="J52" s="31">
        <f t="shared" si="9"/>
        <v>2.636</v>
      </c>
      <c r="K52" s="31">
        <f t="shared" si="9"/>
        <v>91.81</v>
      </c>
      <c r="L52" s="31">
        <f t="shared" si="9"/>
        <v>41.98</v>
      </c>
      <c r="M52" s="31">
        <f t="shared" si="9"/>
        <v>167.17000000000002</v>
      </c>
      <c r="N52" s="31">
        <f t="shared" si="9"/>
        <v>1.823</v>
      </c>
    </row>
    <row r="53" spans="1:14" ht="15.75">
      <c r="A53" s="16" t="s">
        <v>197</v>
      </c>
      <c r="B53" s="33" t="s">
        <v>194</v>
      </c>
      <c r="C53" s="33">
        <f>подсобка!B54*$B$53/100</f>
        <v>3.42</v>
      </c>
      <c r="D53" s="33">
        <f>подсобка!C54*$B$53/100</f>
        <v>0.54</v>
      </c>
      <c r="E53" s="33">
        <f>подсобка!D54*$B$53/100</f>
        <v>30.78</v>
      </c>
      <c r="F53" s="33">
        <f>подсобка!E54*$B$53/100</f>
        <v>153.6</v>
      </c>
      <c r="G53" s="33">
        <f>подсобка!F54*$B$53/100</f>
        <v>0.10200000000000001</v>
      </c>
      <c r="H53" s="33">
        <f>подсобка!G54*$B$53/100</f>
        <v>0</v>
      </c>
      <c r="I53" s="33">
        <f>подсобка!H54*$B$53/100</f>
        <v>0</v>
      </c>
      <c r="J53" s="33">
        <f>подсобка!I54*$B$53/100</f>
        <v>1.8</v>
      </c>
      <c r="K53" s="33">
        <f>подсобка!J54*$B$53/100</f>
        <v>10.8</v>
      </c>
      <c r="L53" s="33">
        <f>подсобка!K54*$B$53/100</f>
        <v>9.6</v>
      </c>
      <c r="M53" s="33">
        <f>подсобка!L54*$B$53/100</f>
        <v>51.6</v>
      </c>
      <c r="N53" s="33">
        <f>подсобка!M54*$B$53/100</f>
        <v>0.72</v>
      </c>
    </row>
    <row r="54" spans="1:14" ht="15.75">
      <c r="A54" s="16" t="s">
        <v>195</v>
      </c>
      <c r="B54" s="33" t="s">
        <v>229</v>
      </c>
      <c r="C54" s="33">
        <f>подсобка!B45*$B$54/100</f>
        <v>0.048</v>
      </c>
      <c r="D54" s="33">
        <f>подсобка!C45*$B$54/100</f>
        <v>4.92</v>
      </c>
      <c r="E54" s="33">
        <f>подсобка!D45*$B$54/100</f>
        <v>0.07200000000000001</v>
      </c>
      <c r="F54" s="33">
        <f>подсобка!E45*$B$54/100</f>
        <v>52</v>
      </c>
      <c r="G54" s="33">
        <f>подсобка!F45*$B$54/100</f>
        <v>0</v>
      </c>
      <c r="H54" s="33">
        <f>подсобка!G45*$B$54/100</f>
        <v>0</v>
      </c>
      <c r="I54" s="33">
        <f>подсобка!H45*$B$54/100</f>
        <v>0.04</v>
      </c>
      <c r="J54" s="33">
        <f>подсобка!I45*$B$54/100</f>
        <v>0.17600000000000002</v>
      </c>
      <c r="K54" s="33">
        <f>подсобка!J45*$B$54/100</f>
        <v>1.76</v>
      </c>
      <c r="L54" s="33">
        <f>подсобка!K45*$B$54/100</f>
        <v>0.24</v>
      </c>
      <c r="M54" s="33">
        <f>подсобка!L45*$B$54/100</f>
        <v>1.52</v>
      </c>
      <c r="N54" s="33">
        <f>подсобка!M45*$B$54/100</f>
        <v>0.016</v>
      </c>
    </row>
    <row r="55" spans="1:14" ht="15.75">
      <c r="A55" s="16" t="s">
        <v>21</v>
      </c>
      <c r="B55" s="33" t="s">
        <v>264</v>
      </c>
      <c r="C55" s="33">
        <f>подсобка!B48*$B$55/100</f>
        <v>0.88</v>
      </c>
      <c r="D55" s="33">
        <f>подсобка!C48*$B$55/100</f>
        <v>0.96</v>
      </c>
      <c r="E55" s="33">
        <f>подсобка!D48*$B$55/100</f>
        <v>1.88</v>
      </c>
      <c r="F55" s="33">
        <f>подсобка!E48*$B$55/100</f>
        <v>23.2</v>
      </c>
      <c r="G55" s="33">
        <f>подсобка!F48*$B$55/100</f>
        <v>0.008</v>
      </c>
      <c r="H55" s="33">
        <f>подсобка!G48*$B$55/100</f>
        <v>0.4</v>
      </c>
      <c r="I55" s="33">
        <f>подсобка!H48*$B$55/100</f>
        <v>0.008</v>
      </c>
      <c r="J55" s="33">
        <f>подсобка!I48*$B$55/100</f>
        <v>0.12</v>
      </c>
      <c r="K55" s="33">
        <f>подсобка!J48*$B$55/100</f>
        <v>48.4</v>
      </c>
      <c r="L55" s="33">
        <f>подсобка!K48*$B$55/100</f>
        <v>5.6</v>
      </c>
      <c r="M55" s="33">
        <f>подсобка!L48*$B$55/100</f>
        <v>36.4</v>
      </c>
      <c r="N55" s="33">
        <f>подсобка!M48*$B$55/100</f>
        <v>0.04</v>
      </c>
    </row>
    <row r="56" spans="1:14" ht="15.75">
      <c r="A56" s="16" t="s">
        <v>193</v>
      </c>
      <c r="B56" s="33" t="s">
        <v>268</v>
      </c>
      <c r="C56" s="33">
        <f>подсобка!B107*$B$56/100</f>
        <v>0.07</v>
      </c>
      <c r="D56" s="33">
        <f>подсобка!C107*$B$56/100</f>
        <v>0.10099999999999999</v>
      </c>
      <c r="E56" s="33">
        <f>подсобка!D107*$B$56/100</f>
        <v>0.006999999999999999</v>
      </c>
      <c r="F56" s="33">
        <f>подсобка!E107*$B$56/100</f>
        <v>1.57</v>
      </c>
      <c r="G56" s="33">
        <f>подсобка!F107*$B$56/100</f>
        <v>0.0007000000000000001</v>
      </c>
      <c r="H56" s="33">
        <f>подсобка!G107*$B$56/100</f>
        <v>0</v>
      </c>
      <c r="I56" s="33">
        <f>подсобка!H107*$B$56/100</f>
        <v>0.0034999999999999996</v>
      </c>
      <c r="J56" s="33">
        <f>подсобка!I107*$B$56/100</f>
        <v>0.02</v>
      </c>
      <c r="K56" s="33">
        <f>подсобка!J107*$B$56/100</f>
        <v>0.55</v>
      </c>
      <c r="L56" s="33">
        <f>подсобка!K107*$B$56/100</f>
        <v>0.54</v>
      </c>
      <c r="M56" s="33">
        <f>подсобка!L107*$B$56/100</f>
        <v>1.85</v>
      </c>
      <c r="N56" s="33">
        <f>подсобка!M107*$B$56/100</f>
        <v>0.027000000000000003</v>
      </c>
    </row>
    <row r="57" spans="1:14" ht="15.75">
      <c r="A57" s="16" t="s">
        <v>207</v>
      </c>
      <c r="B57" s="33" t="s">
        <v>212</v>
      </c>
      <c r="C57" s="33">
        <f>подсобка!B41*$B$57/100</f>
        <v>0.17</v>
      </c>
      <c r="D57" s="33">
        <f>подсобка!C41*$B$57/100</f>
        <v>0</v>
      </c>
      <c r="E57" s="33">
        <f>подсобка!D41*$B$57/100</f>
        <v>0.95</v>
      </c>
      <c r="F57" s="33">
        <f>подсобка!E41*$B$57/100</f>
        <v>4.3</v>
      </c>
      <c r="G57" s="33">
        <f>подсобка!F41*$B$57/100</f>
        <v>0.005</v>
      </c>
      <c r="H57" s="33">
        <f>подсобка!G41*$B$57/100</f>
        <v>1</v>
      </c>
      <c r="I57" s="33">
        <f>подсобка!H41*$B$57/100</f>
        <v>0</v>
      </c>
      <c r="J57" s="33">
        <f>подсобка!I41*$B$57/100</f>
        <v>0.04</v>
      </c>
      <c r="K57" s="33">
        <f>подсобка!J41*$B$57/100</f>
        <v>3.1</v>
      </c>
      <c r="L57" s="33">
        <f>подсобка!K41*$B$57/100</f>
        <v>1.4</v>
      </c>
      <c r="M57" s="33">
        <f>подсобка!L41*$B$57/100</f>
        <v>5.8</v>
      </c>
      <c r="N57" s="33">
        <f>подсобка!M41*$B$57/100</f>
        <v>0.08</v>
      </c>
    </row>
    <row r="58" spans="1:14" ht="15.75">
      <c r="A58" s="16" t="s">
        <v>206</v>
      </c>
      <c r="B58" s="33" t="s">
        <v>269</v>
      </c>
      <c r="C58" s="33">
        <f>подсобка!B32*$B$58/100</f>
        <v>1.5</v>
      </c>
      <c r="D58" s="33">
        <f>подсобка!C32*$B$58/100</f>
        <v>0.1</v>
      </c>
      <c r="E58" s="33">
        <f>подсобка!D32*$B$58/100</f>
        <v>11</v>
      </c>
      <c r="F58" s="33">
        <f>подсобка!E32*$B$58/100</f>
        <v>50</v>
      </c>
      <c r="G58" s="33">
        <f>подсобка!F32*$B$58/100</f>
        <v>0.1</v>
      </c>
      <c r="H58" s="33">
        <f>подсобка!G32*$B$58/100</f>
        <v>20</v>
      </c>
      <c r="I58" s="33">
        <f>подсобка!H32*$B$58/100</f>
        <v>0</v>
      </c>
      <c r="J58" s="33">
        <f>подсобка!I32*$B$58/100</f>
        <v>0.4</v>
      </c>
      <c r="K58" s="33">
        <f>подсобка!J32*$B$58/100</f>
        <v>10</v>
      </c>
      <c r="L58" s="33">
        <f>подсобка!K32*$B$58/100</f>
        <v>23</v>
      </c>
      <c r="M58" s="33">
        <f>подсобка!L32*$B$58/100</f>
        <v>58</v>
      </c>
      <c r="N58" s="33">
        <f>подсобка!M32*$B$58/100</f>
        <v>0.9</v>
      </c>
    </row>
    <row r="59" spans="1:14" ht="15.75">
      <c r="A59" s="16" t="s">
        <v>223</v>
      </c>
      <c r="B59" s="33" t="s">
        <v>256</v>
      </c>
      <c r="C59" s="33">
        <f>подсобка!B78*$B$59/100</f>
        <v>0.5</v>
      </c>
      <c r="D59" s="33">
        <f>подсобка!C78*$B$59/100</f>
        <v>4</v>
      </c>
      <c r="E59" s="33">
        <f>подсобка!D78*$B$59/100</f>
        <v>0.68</v>
      </c>
      <c r="F59" s="33">
        <f>подсобка!E78*$B$59/100</f>
        <v>41.2</v>
      </c>
      <c r="G59" s="33">
        <f>подсобка!F78*$B$59/100</f>
        <v>0.006</v>
      </c>
      <c r="H59" s="33">
        <f>подсобка!G78*$B$59/100</f>
        <v>0.06</v>
      </c>
      <c r="I59" s="33">
        <f>подсобка!H78*$B$59/100</f>
        <v>0.03</v>
      </c>
      <c r="J59" s="33">
        <f>подсобка!I78*$B$59/100</f>
        <v>0.08</v>
      </c>
      <c r="K59" s="33">
        <f>подсобка!J78*$B$59/100</f>
        <v>17.2</v>
      </c>
      <c r="L59" s="33">
        <f>подсобка!K78*$B$59/100</f>
        <v>1.6</v>
      </c>
      <c r="M59" s="33">
        <f>подсобка!L78*$B$59/100</f>
        <v>12</v>
      </c>
      <c r="N59" s="33">
        <f>подсобка!M78*$B$59/100</f>
        <v>0.04</v>
      </c>
    </row>
    <row r="60" spans="1:14" ht="15.75">
      <c r="A60" s="17" t="s">
        <v>152</v>
      </c>
      <c r="B60" s="17" t="s">
        <v>301</v>
      </c>
      <c r="C60" s="17">
        <f>SUM(C61:C63)</f>
        <v>0.105</v>
      </c>
      <c r="D60" s="17">
        <f aca="true" t="shared" si="10" ref="D60:N60">SUM(D61:D63)</f>
        <v>0.015299999999999998</v>
      </c>
      <c r="E60" s="17">
        <f t="shared" si="10"/>
        <v>7.220699999999999</v>
      </c>
      <c r="F60" s="17">
        <f t="shared" si="10"/>
        <v>28.0054</v>
      </c>
      <c r="G60" s="17">
        <f t="shared" si="10"/>
        <v>0.00221</v>
      </c>
      <c r="H60" s="17">
        <f t="shared" si="10"/>
        <v>2.03</v>
      </c>
      <c r="I60" s="17">
        <f t="shared" si="10"/>
        <v>0.00015</v>
      </c>
      <c r="J60" s="17">
        <f t="shared" si="10"/>
        <v>0.02</v>
      </c>
      <c r="K60" s="17">
        <f t="shared" si="10"/>
        <v>3.685</v>
      </c>
      <c r="L60" s="17">
        <f t="shared" si="10"/>
        <v>1.92</v>
      </c>
      <c r="M60" s="17">
        <f t="shared" si="10"/>
        <v>3.572</v>
      </c>
      <c r="N60" s="17">
        <f t="shared" si="10"/>
        <v>0.30599999999999994</v>
      </c>
    </row>
    <row r="61" spans="1:14" s="15" customFormat="1" ht="18.75">
      <c r="A61" s="16" t="s">
        <v>204</v>
      </c>
      <c r="B61" s="4">
        <v>10</v>
      </c>
      <c r="C61" s="4">
        <f>подсобка!B73*$B$61/100</f>
        <v>0</v>
      </c>
      <c r="D61" s="4">
        <f>подсобка!C73*$B$61/100</f>
        <v>0</v>
      </c>
      <c r="E61" s="4">
        <f>подсобка!D73*$B$61/100</f>
        <v>7.02</v>
      </c>
      <c r="F61" s="4">
        <f>подсобка!E73*$B$61/100</f>
        <v>26</v>
      </c>
      <c r="G61" s="4">
        <f>подсобка!F73*$B$61/100</f>
        <v>0</v>
      </c>
      <c r="H61" s="4">
        <f>подсобка!G73*$B$61/100</f>
        <v>0</v>
      </c>
      <c r="I61" s="4">
        <f>подсобка!H73*$B$61/100</f>
        <v>0</v>
      </c>
      <c r="J61" s="4">
        <f>подсобка!I73*$B$61/100</f>
        <v>0</v>
      </c>
      <c r="K61" s="4">
        <f>подсобка!J73*$B$61/100</f>
        <v>0.2</v>
      </c>
      <c r="L61" s="4">
        <f>подсобка!K73*$B$61/100</f>
        <v>0</v>
      </c>
      <c r="M61" s="4">
        <f>подсобка!L73*$B$61/100</f>
        <v>0</v>
      </c>
      <c r="N61" s="4">
        <f>подсобка!M73*$B$61/100</f>
        <v>0.03</v>
      </c>
    </row>
    <row r="62" spans="1:14" s="15" customFormat="1" ht="18.75">
      <c r="A62" s="16" t="s">
        <v>216</v>
      </c>
      <c r="B62" s="4">
        <v>0.3</v>
      </c>
      <c r="C62" s="4">
        <f>подсобка!B101*$B$62/100</f>
        <v>0.06</v>
      </c>
      <c r="D62" s="4">
        <f>подсобка!C101*$B$62/100</f>
        <v>0.015299999999999998</v>
      </c>
      <c r="E62" s="4">
        <f>подсобка!D101*$B$62/100</f>
        <v>0.0207</v>
      </c>
      <c r="F62" s="4">
        <f>подсобка!E101*$B$62/100</f>
        <v>0.45539999999999997</v>
      </c>
      <c r="G62" s="4">
        <f>подсобка!F101*$B$62/100</f>
        <v>0.00021</v>
      </c>
      <c r="H62" s="4">
        <f>подсобка!G101*$B$62/100</f>
        <v>0.03</v>
      </c>
      <c r="I62" s="4">
        <f>подсобка!H101*$B$62/100</f>
        <v>0.00015</v>
      </c>
      <c r="J62" s="4">
        <f>подсобка!I101*$B$62/100</f>
        <v>0</v>
      </c>
      <c r="K62" s="4">
        <f>подсобка!J101*$B$62/100</f>
        <v>1.485</v>
      </c>
      <c r="L62" s="4">
        <f>подсобка!K101*$B$62/100</f>
        <v>1.32</v>
      </c>
      <c r="M62" s="4">
        <f>подсобка!L101*$B$62/100</f>
        <v>2.472</v>
      </c>
      <c r="N62" s="4">
        <f>подсобка!M101*$B$62/100</f>
        <v>0.24599999999999997</v>
      </c>
    </row>
    <row r="63" spans="1:14" s="15" customFormat="1" ht="18.75">
      <c r="A63" s="16" t="s">
        <v>217</v>
      </c>
      <c r="B63" s="4">
        <v>5</v>
      </c>
      <c r="C63" s="4">
        <f>подсобка!B39*$B$63/100</f>
        <v>0.045</v>
      </c>
      <c r="D63" s="4">
        <f>подсобка!C39*$B$63/100</f>
        <v>0</v>
      </c>
      <c r="E63" s="4">
        <f>подсобка!D39*$B$63/100</f>
        <v>0.18</v>
      </c>
      <c r="F63" s="4">
        <f>подсобка!E39*$B$63/100</f>
        <v>1.55</v>
      </c>
      <c r="G63" s="4">
        <f>подсобка!F39*$B$63/100</f>
        <v>0.002</v>
      </c>
      <c r="H63" s="4">
        <f>подсобка!G39*$B$63/100</f>
        <v>2</v>
      </c>
      <c r="I63" s="4">
        <f>подсобка!H39*$B$63/100</f>
        <v>0</v>
      </c>
      <c r="J63" s="4">
        <f>подсобка!I39*$B$63/100</f>
        <v>0.02</v>
      </c>
      <c r="K63" s="4">
        <f>подсобка!J39*$B$63/100</f>
        <v>2</v>
      </c>
      <c r="L63" s="4">
        <f>подсобка!K39*$B$63/100</f>
        <v>0.6</v>
      </c>
      <c r="M63" s="4">
        <f>подсобка!L39*$B$63/100</f>
        <v>1.1</v>
      </c>
      <c r="N63" s="4">
        <f>подсобка!M39*$B$63/100</f>
        <v>0.03</v>
      </c>
    </row>
    <row r="64" spans="1:14" ht="15.75">
      <c r="A64" s="18" t="s">
        <v>10</v>
      </c>
      <c r="B64" s="18"/>
      <c r="C64" s="32">
        <f>SUM(C52,C60)</f>
        <v>6.6930000000000005</v>
      </c>
      <c r="D64" s="32">
        <f aca="true" t="shared" si="11" ref="D64:N64">SUM(D52,D60)</f>
        <v>10.636299999999999</v>
      </c>
      <c r="E64" s="32">
        <f t="shared" si="11"/>
        <v>52.5897</v>
      </c>
      <c r="F64" s="32">
        <f t="shared" si="11"/>
        <v>353.87539999999996</v>
      </c>
      <c r="G64" s="32">
        <f t="shared" si="11"/>
        <v>0.22391000000000003</v>
      </c>
      <c r="H64" s="32">
        <f t="shared" si="11"/>
        <v>23.49</v>
      </c>
      <c r="I64" s="32">
        <f t="shared" si="11"/>
        <v>0.08165</v>
      </c>
      <c r="J64" s="32">
        <f t="shared" si="11"/>
        <v>2.656</v>
      </c>
      <c r="K64" s="32">
        <f t="shared" si="11"/>
        <v>95.495</v>
      </c>
      <c r="L64" s="32">
        <f t="shared" si="11"/>
        <v>43.9</v>
      </c>
      <c r="M64" s="32">
        <f t="shared" si="11"/>
        <v>170.74200000000002</v>
      </c>
      <c r="N64" s="32">
        <f t="shared" si="11"/>
        <v>2.129</v>
      </c>
    </row>
    <row r="65" spans="1:14" ht="18.75">
      <c r="A65" s="23" t="s">
        <v>25</v>
      </c>
      <c r="B65" s="23"/>
      <c r="C65" s="24">
        <v>45.84</v>
      </c>
      <c r="D65" s="24">
        <v>59.344</v>
      </c>
      <c r="E65" s="24">
        <v>200.038</v>
      </c>
      <c r="F65" s="24">
        <v>1611.05</v>
      </c>
      <c r="G65" s="24">
        <v>0.842</v>
      </c>
      <c r="H65" s="24">
        <v>60.92</v>
      </c>
      <c r="I65" s="24">
        <v>0.4076</v>
      </c>
      <c r="J65" s="24">
        <v>14.498</v>
      </c>
      <c r="K65" s="24">
        <v>204.317</v>
      </c>
      <c r="L65" s="24">
        <v>254.53</v>
      </c>
      <c r="M65" s="24">
        <v>1214.132</v>
      </c>
      <c r="N65" s="24">
        <v>11.937</v>
      </c>
    </row>
  </sheetData>
  <mergeCells count="7">
    <mergeCell ref="A1:N1"/>
    <mergeCell ref="G2:J2"/>
    <mergeCell ref="K2:N2"/>
    <mergeCell ref="C2:E2"/>
    <mergeCell ref="F2:F3"/>
    <mergeCell ref="A2:A3"/>
    <mergeCell ref="B2:B3"/>
  </mergeCells>
  <conditionalFormatting sqref="G65">
    <cfRule type="cellIs" priority="1" dxfId="0" operator="lessThan" stopIfTrue="1">
      <formula>0.9</formula>
    </cfRule>
    <cfRule type="cellIs" priority="2" dxfId="1" operator="greaterThan" stopIfTrue="1">
      <formula>1</formula>
    </cfRule>
  </conditionalFormatting>
  <conditionalFormatting sqref="J65">
    <cfRule type="cellIs" priority="3" dxfId="1" operator="greaterThan" stopIfTrue="1">
      <formula>10</formula>
    </cfRule>
    <cfRule type="cellIs" priority="4" dxfId="0" operator="lessThan" stopIfTrue="1">
      <formula>7</formula>
    </cfRule>
  </conditionalFormatting>
  <conditionalFormatting sqref="K65">
    <cfRule type="cellIs" priority="5" dxfId="1" operator="greaterThan" stopIfTrue="1">
      <formula>1200</formula>
    </cfRule>
    <cfRule type="cellIs" priority="6" dxfId="0" operator="lessThan" stopIfTrue="1">
      <formula>900</formula>
    </cfRule>
  </conditionalFormatting>
  <conditionalFormatting sqref="L65">
    <cfRule type="cellIs" priority="7" dxfId="1" operator="greaterThan" stopIfTrue="1">
      <formula>300</formula>
    </cfRule>
    <cfRule type="cellIs" priority="8" dxfId="0" operator="lessThan" stopIfTrue="1">
      <formula>200</formula>
    </cfRule>
  </conditionalFormatting>
  <conditionalFormatting sqref="M65">
    <cfRule type="cellIs" priority="9" dxfId="1" operator="greaterThan" stopIfTrue="1">
      <formula>1450</formula>
    </cfRule>
    <cfRule type="cellIs" priority="10" dxfId="2" operator="lessThan" stopIfTrue="1">
      <formula>800</formula>
    </cfRule>
  </conditionalFormatting>
  <conditionalFormatting sqref="N65">
    <cfRule type="cellIs" priority="11" dxfId="1" operator="greaterThan" stopIfTrue="1">
      <formula>15</formula>
    </cfRule>
    <cfRule type="cellIs" priority="12" dxfId="0" operator="lessThan" stopIfTrue="1">
      <formula>10</formula>
    </cfRule>
  </conditionalFormatting>
  <conditionalFormatting sqref="C65">
    <cfRule type="cellIs" priority="13" dxfId="1" operator="greaterThan" stopIfTrue="1">
      <formula>59.4</formula>
    </cfRule>
    <cfRule type="cellIs" priority="14" dxfId="0" operator="lessThan" stopIfTrue="1">
      <formula>48.6</formula>
    </cfRule>
  </conditionalFormatting>
  <conditionalFormatting sqref="D65">
    <cfRule type="cellIs" priority="15" dxfId="1" operator="greaterThan" stopIfTrue="1">
      <formula>66</formula>
    </cfRule>
    <cfRule type="cellIs" priority="16" dxfId="0" operator="lessThan" stopIfTrue="1">
      <formula>54</formula>
    </cfRule>
  </conditionalFormatting>
  <conditionalFormatting sqref="E65">
    <cfRule type="cellIs" priority="17" dxfId="1" operator="greaterThan" stopIfTrue="1">
      <formula>287.1</formula>
    </cfRule>
    <cfRule type="cellIs" priority="18" dxfId="0" operator="lessThan" stopIfTrue="1">
      <formula>234.9</formula>
    </cfRule>
  </conditionalFormatting>
  <conditionalFormatting sqref="F65">
    <cfRule type="cellIs" priority="19" dxfId="1" operator="greaterThan" stopIfTrue="1">
      <formula>1980</formula>
    </cfRule>
    <cfRule type="cellIs" priority="20" dxfId="0" operator="lessThan" stopIfTrue="1">
      <formula>1620</formula>
    </cfRule>
  </conditionalFormatting>
  <conditionalFormatting sqref="H65">
    <cfRule type="cellIs" priority="21" dxfId="1" operator="greaterThan" stopIfTrue="1">
      <formula>55</formula>
    </cfRule>
    <cfRule type="cellIs" priority="22" dxfId="0" operator="lessThan" stopIfTrue="1">
      <formula>45</formula>
    </cfRule>
  </conditionalFormatting>
  <conditionalFormatting sqref="I65">
    <cfRule type="cellIs" priority="23" dxfId="1" operator="greaterThan" stopIfTrue="1">
      <formula>0.55</formula>
    </cfRule>
    <cfRule type="cellIs" priority="24" dxfId="0" operator="lessThan" stopIfTrue="1">
      <formula>0.45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Полоусов Михаил</dc:creator>
  <cp:keywords/>
  <dc:description/>
  <cp:lastModifiedBy>User</cp:lastModifiedBy>
  <cp:lastPrinted>2010-12-01T13:12:17Z</cp:lastPrinted>
  <dcterms:created xsi:type="dcterms:W3CDTF">2010-05-21T19:31:49Z</dcterms:created>
  <dcterms:modified xsi:type="dcterms:W3CDTF">2010-12-01T13:13:46Z</dcterms:modified>
  <cp:category/>
  <cp:version/>
  <cp:contentType/>
  <cp:contentStatus/>
</cp:coreProperties>
</file>